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8555" windowHeight="6630"/>
  </bookViews>
  <sheets>
    <sheet name="Thông tin chung" sheetId="1" r:id="rId1"/>
    <sheet name="CSDL chuyên ngành" sheetId="2" r:id="rId2"/>
    <sheet name="Phần mềm nguồn mở" sheetId="3" r:id="rId3"/>
  </sheets>
  <definedNames>
    <definedName name="_xlnm.Print_Area" localSheetId="0">'Thông tin chung'!$A$1:$G$184</definedName>
    <definedName name="_xlnm.Print_Titles" localSheetId="0">'Thông tin chung'!$26:$26</definedName>
    <definedName name="Z_441F8A54_E412_4FAB_B933_D96F70858AF6_.wvu.PrintTitles" localSheetId="0" hidden="1">'Thông tin chung'!$86:$86</definedName>
    <definedName name="Z_8DF2DFA8_7EE8_45E6_92CB_68BF2FD72D63_.wvu.PrintTitles" localSheetId="0" hidden="1">'Thông tin chung'!$86:$86</definedName>
  </definedNames>
  <calcPr calcId="124519"/>
  <customWorkbookViews>
    <customWorkbookView name="halh - Personal View" guid="{8DF2DFA8-7EE8-45E6-92CB-68BF2FD72D63}" mergeInterval="0" personalView="1" maximized="1" windowWidth="1020" windowHeight="413" activeSheetId="1" showComments="commIndAndComment"/>
    <customWorkbookView name="THANH TUNG - Personal View" guid="{441F8A54-E412-4FAB-B933-D96F70858AF6}" mergeInterval="0" personalView="1" maximized="1" xWindow="1" yWindow="1" windowWidth="1366" windowHeight="538" activeSheetId="1"/>
  </customWorkbookViews>
</workbook>
</file>

<file path=xl/calcChain.xml><?xml version="1.0" encoding="utf-8"?>
<calcChain xmlns="http://schemas.openxmlformats.org/spreadsheetml/2006/main">
  <c r="H167" i="1"/>
  <c r="H166"/>
  <c r="H158"/>
  <c r="H160"/>
  <c r="H157"/>
  <c r="H87"/>
  <c r="H88"/>
  <c r="H101"/>
  <c r="H91"/>
  <c r="H92"/>
  <c r="H93"/>
  <c r="H94"/>
  <c r="H95"/>
  <c r="H96"/>
  <c r="H97"/>
  <c r="H98"/>
  <c r="H90"/>
  <c r="H72"/>
  <c r="H82"/>
  <c r="H63"/>
  <c r="H57"/>
  <c r="H58"/>
  <c r="H59"/>
  <c r="H60"/>
  <c r="H56"/>
  <c r="H69"/>
  <c r="H44"/>
  <c r="H45"/>
  <c r="H46"/>
  <c r="H43"/>
  <c r="H40"/>
  <c r="H38"/>
  <c r="H37"/>
  <c r="H36"/>
  <c r="H31"/>
  <c r="H30"/>
  <c r="H29"/>
  <c r="H28"/>
  <c r="H27"/>
  <c r="H22"/>
  <c r="H21"/>
  <c r="H20"/>
  <c r="H19"/>
  <c r="H18"/>
  <c r="H17"/>
  <c r="H70"/>
  <c r="H154"/>
  <c r="H125"/>
  <c r="H124"/>
  <c r="H123"/>
  <c r="H122"/>
  <c r="H116"/>
  <c r="H117"/>
  <c r="H118"/>
  <c r="H119"/>
  <c r="H115"/>
  <c r="H71"/>
  <c r="H149"/>
  <c r="H150"/>
  <c r="H151"/>
  <c r="H152"/>
  <c r="H153"/>
  <c r="H148"/>
  <c r="H143"/>
  <c r="H144"/>
  <c r="H145"/>
  <c r="H146"/>
  <c r="H142"/>
  <c r="H141"/>
  <c r="H138"/>
  <c r="H136"/>
  <c r="H137"/>
  <c r="H135"/>
  <c r="H129"/>
  <c r="H130"/>
  <c r="H131"/>
  <c r="H132"/>
  <c r="H133"/>
  <c r="H128"/>
  <c r="H102"/>
  <c r="H103"/>
  <c r="H104"/>
  <c r="H105"/>
  <c r="H106"/>
  <c r="H107"/>
  <c r="H108"/>
  <c r="H109"/>
  <c r="H110"/>
  <c r="H81"/>
  <c r="H80"/>
  <c r="H79"/>
  <c r="H161"/>
  <c r="H162"/>
  <c r="H163"/>
  <c r="H78"/>
  <c r="H77"/>
  <c r="H64"/>
  <c r="H65"/>
  <c r="H66"/>
  <c r="H67"/>
  <c r="H50"/>
  <c r="H51"/>
  <c r="H52"/>
  <c r="H49"/>
  <c r="H35"/>
  <c r="H32"/>
  <c r="H33"/>
  <c r="H34"/>
</calcChain>
</file>

<file path=xl/sharedStrings.xml><?xml version="1.0" encoding="utf-8"?>
<sst xmlns="http://schemas.openxmlformats.org/spreadsheetml/2006/main" count="446" uniqueCount="195">
  <si>
    <t>BỘ THÔNG TIN VÀ TRUYỀN THÔNG</t>
  </si>
  <si>
    <t>VỤ CÔNG NGHỆ THÔNG TIN</t>
  </si>
  <si>
    <t>HỘI TIN HỌC VIỆT NAM</t>
  </si>
  <si>
    <t>(VAIP)</t>
  </si>
  <si>
    <t>(Áp dụng đối với các Bộ, cơ quan ngang Bộ, cơ quan thuộc Chính phủ)</t>
  </si>
  <si>
    <t>THÔNG TIN CHUNG</t>
  </si>
  <si>
    <t>Tên Bộ</t>
  </si>
  <si>
    <t>Địa chỉ</t>
  </si>
  <si>
    <t>Điện thoại</t>
  </si>
  <si>
    <t>Email</t>
  </si>
  <si>
    <t>Địa chỉ website Bộ</t>
  </si>
  <si>
    <t>Tổng số cán bộ công chức viên chức (CCVC) của Bộ</t>
  </si>
  <si>
    <t>Tổng số thủ tục hành chính (TTHC) còn hiệu lực của Bộ</t>
  </si>
  <si>
    <t>Chỉ tiêu</t>
  </si>
  <si>
    <t>Giải thích biến động</t>
  </si>
  <si>
    <t>HẠ TẦNG KỸ THUẬT CNTT</t>
  </si>
  <si>
    <t>Đơn vị tính</t>
  </si>
  <si>
    <t xml:space="preserve">Đơn vị </t>
  </si>
  <si>
    <t>Đơn vị</t>
  </si>
  <si>
    <t>Người</t>
  </si>
  <si>
    <t>Thủ tục</t>
  </si>
  <si>
    <t>Máy</t>
  </si>
  <si>
    <t>Kbps</t>
  </si>
  <si>
    <t>Leased Line</t>
  </si>
  <si>
    <t>FTTH</t>
  </si>
  <si>
    <t>xDSL (ADSL và SDSL)</t>
  </si>
  <si>
    <t>Băng rộng khác</t>
  </si>
  <si>
    <t>Máy tính để bàn</t>
  </si>
  <si>
    <t>Máy tính xách tay</t>
  </si>
  <si>
    <t>Máy chủ</t>
  </si>
  <si>
    <t>1.1</t>
  </si>
  <si>
    <t>1.2</t>
  </si>
  <si>
    <t>1.3</t>
  </si>
  <si>
    <t>Tổng số máy tính</t>
  </si>
  <si>
    <t>2.1</t>
  </si>
  <si>
    <t>2.2</t>
  </si>
  <si>
    <t>2.3</t>
  </si>
  <si>
    <t>2.4</t>
  </si>
  <si>
    <t>6.1</t>
  </si>
  <si>
    <t>Máy tính</t>
  </si>
  <si>
    <t>6.2</t>
  </si>
  <si>
    <t>Giải pháp khác (Ghi rõ tên giải pháp)</t>
  </si>
  <si>
    <t>6.2.1</t>
  </si>
  <si>
    <t>Có/Không</t>
  </si>
  <si>
    <t>Các giải pháp an toàn thông tin tại cơ quan Bộ</t>
  </si>
  <si>
    <t>Triển khai hệ thống an toàn thông tin, an toàn dữ liệu</t>
  </si>
  <si>
    <t>6.3.1</t>
  </si>
  <si>
    <t>Triển khai giải pháp an toàn thông tin</t>
  </si>
  <si>
    <t>STT</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</si>
  <si>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</si>
  <si>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</si>
  <si>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</si>
  <si>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</si>
  <si>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</si>
  <si>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</si>
  <si>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</si>
  <si>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</si>
  <si>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</si>
  <si>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</si>
  <si>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</si>
  <si>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</si>
  <si>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</si>
  <si>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đề tài khoa học</t>
  </si>
  <si>
    <t>Quản lý tài chính - kế toán</t>
  </si>
  <si>
    <t>Quản lý thanh tra</t>
  </si>
  <si>
    <t xml:space="preserve">Quản lý chuyên ngành </t>
  </si>
  <si>
    <t>Thư điện tử nội bộ</t>
  </si>
  <si>
    <t>Hệ thống phòng chống virus máy tính và thư rác (spam)</t>
  </si>
  <si>
    <t>Ứng dụng chữ ký số</t>
  </si>
  <si>
    <t>Ứng dụng khác (Liệt kê chi tiết)</t>
  </si>
  <si>
    <t>TT</t>
  </si>
  <si>
    <t xml:space="preserve">Tên cơ sở dữ liệu </t>
  </si>
  <si>
    <t>Ghi chú</t>
  </si>
  <si>
    <t>Tên phần mềm nguồn mở</t>
  </si>
  <si>
    <t>Lĩnh vực ứng dụng</t>
  </si>
  <si>
    <t>Số đơn vị đã triển khai</t>
  </si>
  <si>
    <t>I</t>
  </si>
  <si>
    <t>II</t>
  </si>
  <si>
    <t>CSDL đang xây dựng</t>
  </si>
  <si>
    <t>III</t>
  </si>
  <si>
    <t>CSDL đã đưa vào sử dụng</t>
  </si>
  <si>
    <t>Xây dựng cơ sở dữ liệu chuyên ngành (Xem Phụ lục I)</t>
  </si>
  <si>
    <t>PHỤ LỤC I - DANH SÁCH CƠ SỞ DỮ LIỆU CỦA BỘ</t>
  </si>
  <si>
    <t>Sử dụng văn bản điện tử trong hoạt động của cơ quan bộ và các đơn vị trực thuộc</t>
  </si>
  <si>
    <t>Các loại văn bản điện tử đã triển khai tại cơ quan Bộ</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</si>
  <si>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</si>
  <si>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</si>
  <si>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</si>
  <si>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</si>
  <si>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</si>
  <si>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</si>
  <si>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</si>
  <si>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</si>
  <si>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</si>
  <si>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</si>
  <si>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Chính phủ</t>
  </si>
  <si>
    <t>Gửi bản điện tử kèm theo văn bản giấy cho UBND các cấp</t>
  </si>
  <si>
    <t>Triển khai ứng dụng phần mềm nguồn mở</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</si>
  <si>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</si>
  <si>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</si>
  <si>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</si>
  <si>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</si>
  <si>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</si>
  <si>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</si>
  <si>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Các PMNM do các đơn vị chuyên trách CNTT của Bộ và các đơn vị trực thuộc tự phát triển hoặc thuê đơn vị khác phát triển và đã triển khai ứng dụng cho cơ quan Bộ và các đơn vị trực thuộc (Xem Phụ lục II)</t>
  </si>
  <si>
    <t>Dịch vụ công trực tuyến (chỉ dành cho các Bộ, ngành có dịch vụ công)</t>
  </si>
  <si>
    <t>8.1</t>
  </si>
  <si>
    <t>8.2</t>
  </si>
  <si>
    <t>8.2.1</t>
  </si>
  <si>
    <t>8.2.2</t>
  </si>
  <si>
    <t>8.2.3</t>
  </si>
  <si>
    <t>8.2.4</t>
  </si>
  <si>
    <t>Dịch vụ</t>
  </si>
  <si>
    <t>Địa chỉ cổng/Trang thông tin điện tử chính thức của Bộ</t>
  </si>
  <si>
    <t>9.1</t>
  </si>
  <si>
    <t>9.2</t>
  </si>
  <si>
    <t>Tổng số dịch vụ công trực tuyến mức độ 4</t>
  </si>
  <si>
    <t>Tổng số dịch vụ công trực tuyến mức độ 3</t>
  </si>
  <si>
    <t>Tổng số dịch vụ công trực tuyến mức độ 2</t>
  </si>
  <si>
    <t>Tổng số dịch vụ công trực tuyến mức độ 1</t>
  </si>
  <si>
    <t>10.</t>
  </si>
  <si>
    <t>%</t>
  </si>
  <si>
    <t>Các ứng dụng cơ bảí đã triển khai tại cơ quan Bộ</t>
  </si>
  <si>
    <t>Họ và tên</t>
  </si>
  <si>
    <t>Bộ phận công tác</t>
  </si>
  <si>
    <t>Chức vụ</t>
  </si>
  <si>
    <t>Di động</t>
  </si>
  <si>
    <t>Fax</t>
  </si>
  <si>
    <t>Điện thoại cố định</t>
  </si>
  <si>
    <t>7.1</t>
  </si>
  <si>
    <t>7.2</t>
  </si>
  <si>
    <t>Tổng số CCVC sử dụng phần mềm nguồn mở trong công việc</t>
  </si>
  <si>
    <t>…..</t>
  </si>
  <si>
    <t>….</t>
  </si>
  <si>
    <t>Cổng trang thông tin điện tử chính thức của Bộ</t>
  </si>
  <si>
    <t>Tổng số đơn vị trực thuộc Bộ đã triển khai giải pháp an toàn dữ liệu</t>
  </si>
  <si>
    <t>Triển khai giải pháp an toàn dữ liệu</t>
  </si>
  <si>
    <t>Các giải pháp an toàn dữ liệu tại cơ quan Bộ</t>
  </si>
  <si>
    <t>6.1.1</t>
  </si>
  <si>
    <t>6.1.2</t>
  </si>
  <si>
    <t>6.2.2</t>
  </si>
  <si>
    <t>7.3</t>
  </si>
  <si>
    <t>7.4</t>
  </si>
  <si>
    <t>Tổng số dịch vụ hành chính công của Bộ do các đơn vị trực thuộc Bộ trực tiếp thực hiện (DVC cấp Trung ương)</t>
  </si>
  <si>
    <t>Trong đó:</t>
  </si>
  <si>
    <t>Tổng số dịch vụ công trực tuyến của Bộ ở tất cả các mức độ do các đơn vị trực thuộc Bộ trực tiếp thực hiện (DVCTT cấp Trung ương)</t>
  </si>
  <si>
    <t>Tại  cơ quan Bộ</t>
  </si>
  <si>
    <t>Tại đơn vị chuyên trách CNTT của Bộ</t>
  </si>
  <si>
    <t>Năm 2018</t>
  </si>
  <si>
    <t>6.3.2</t>
  </si>
  <si>
    <t>Nguồn mở/ Nguồn đóng</t>
  </si>
  <si>
    <t>Công nghệ xây dựng cổng/trang thông tin điện tử chính thức của Bộ</t>
  </si>
  <si>
    <t>Năm 2019</t>
  </si>
  <si>
    <t>PHIẾU THU THẬP SỐ LIỆU VỀ MỨC ĐỘ SẴN SÀNG
 CHO PHÁT TRIỂN VÀ ỨNG DỤNG CNTT-TT NĂM 2020</t>
  </si>
  <si>
    <t>,ngày        tháng     năm  2020</t>
  </si>
  <si>
    <r>
      <t xml:space="preserve">Trung tâm dữ liệu của Bộ </t>
    </r>
    <r>
      <rPr>
        <sz val="11"/>
        <color theme="1"/>
        <rFont val="Times New Roman"/>
        <family val="1"/>
      </rPr>
      <t>(đầu tư hay thuê đều tính là có)</t>
    </r>
  </si>
  <si>
    <r>
      <t>Hội nghị truyền hình của Bộ</t>
    </r>
    <r>
      <rPr>
        <sz val="11"/>
        <color theme="1"/>
        <rFont val="Times New Roman"/>
        <family val="1"/>
      </rPr>
      <t xml:space="preserve"> (đầu tư hay thuê đều tính là có)</t>
    </r>
  </si>
  <si>
    <r>
      <t xml:space="preserve">Người kê khai 
</t>
    </r>
    <r>
      <rPr>
        <i/>
        <sz val="11"/>
        <color theme="1"/>
        <rFont val="Times New Roman"/>
        <family val="1"/>
      </rPr>
      <t>(Ký và ghi rõ họ tên)</t>
    </r>
    <r>
      <rPr>
        <b/>
        <sz val="11"/>
        <color theme="1"/>
        <rFont val="Times New Roman"/>
        <family val="1"/>
      </rPr>
      <t xml:space="preserve">
</t>
    </r>
  </si>
  <si>
    <r>
      <t xml:space="preserve">Lãnh đạo đơn vị chuyên trách CNTT của Bộ
</t>
    </r>
    <r>
      <rPr>
        <i/>
        <sz val="11"/>
        <color theme="1"/>
        <rFont val="Times New Roman"/>
        <family val="1"/>
      </rPr>
      <t>(Ký tên, đóng dấu hoặc ký số)</t>
    </r>
    <r>
      <rPr>
        <b/>
        <sz val="11"/>
        <color theme="1"/>
        <rFont val="Times New Roman"/>
        <family val="1"/>
      </rPr>
      <t xml:space="preserve">
</t>
    </r>
  </si>
  <si>
    <t>Số đơn vị trực thuộc kết nối với mạng diện rộng của Bộ</t>
  </si>
  <si>
    <t>Số đơn vị trực thuộc kết nối với mạng chuyên dùng của Chính phủ (CPNet)</t>
  </si>
  <si>
    <t>Số các đơn vị trực thuộc Bộ</t>
  </si>
  <si>
    <t xml:space="preserve">Số các cơ quan quản lý chuyên ngành ở các tỉnh, thành phố được phân cấp quản lý theo lĩnh vực của Bộ </t>
  </si>
  <si>
    <t>Số thủ tục hành chính do các chủ thể khác thực hiện</t>
  </si>
  <si>
    <t>Số thủ tục hành chính do các đơn vị trực thuộc Bộ thực hiện</t>
  </si>
  <si>
    <t xml:space="preserve">Băng thông kết nối Internet theo từng loại kết nối </t>
  </si>
  <si>
    <t>Số các cơ quan quản lý chuyên ngành ở các tỉnh, thành phố kết nối với hệ thống thông tin của Bộ bằng đường truyền tốc độ cao:</t>
  </si>
  <si>
    <t>Số máy tính có cài đặt các phần mềm diệt và phòng chống virus</t>
  </si>
  <si>
    <t>Số đơn vị trực thuộc Bộ đã triển khai giải pháp an toàn thông tin</t>
  </si>
  <si>
    <t>Số cán bộ chuyên trách về CNTT</t>
  </si>
  <si>
    <t>Số cán bộ chuyên trách về CNTT có trình độ đại học trở lên</t>
  </si>
  <si>
    <t>Số cán bộ chuyên trách về an toàn thông tin</t>
  </si>
  <si>
    <t>Số lượt CCVC được hướng dẫn sử dụng các phần mềm nguồn mở thông dụng (OpenOffice, ThunderBird, FireFox và Unikey hoặc các phần mềm nguồn mở khác)  trong năm</t>
  </si>
  <si>
    <t>Số lượt CCVC được tập huấn về an toàn thông tin trong năm</t>
  </si>
  <si>
    <t>Số CCVC được cấp hòm thư điện tử chính thức của đơn vị</t>
  </si>
  <si>
    <t>Số CCVC sử dụng hòm thư điện tử chính thức trong công việc</t>
  </si>
  <si>
    <t>Số các đơn vị trực thuộc đã triển khai các ứng dụng cơ bản</t>
  </si>
  <si>
    <t>Số đơn vị trực thuộc đã triển khai các văn bản điện tử</t>
  </si>
  <si>
    <t>THÔNG TIN NGƯỜI KÊ KHAI</t>
  </si>
  <si>
    <t>Hình thức phát triển</t>
  </si>
  <si>
    <t>Tự phát triển</t>
  </si>
  <si>
    <t>Thuê</t>
  </si>
  <si>
    <t>PHỤ LỤC II - DANH SÁCH CÁC PHẦN MỀM NGUỒN MỞ ĐÃ TRIỂN KHAI</t>
  </si>
  <si>
    <t>CSDL đang chuẩn bị xây dựng</t>
  </si>
  <si>
    <t>Tổng chi từ NSNN cho ứng dụng CNTT</t>
  </si>
  <si>
    <t>Tổng đầu tư từ NSNN cho hạ tầng kỹ thuật</t>
  </si>
  <si>
    <t>Đầu tư từ NSNN cho hạ tầng an toàn thông tin</t>
  </si>
  <si>
    <t>Tường lửa (firewall)</t>
  </si>
  <si>
    <t>Lọc thư rác (spam email)</t>
  </si>
  <si>
    <t>Phần mềm bảo mật/diệt virus (Security/ Antivirus Software)</t>
  </si>
  <si>
    <t>Hệ thống cảnh báo truy nhập trái phép (IPS/ IDS)</t>
  </si>
  <si>
    <t>Băng từ (Tape)</t>
  </si>
  <si>
    <t>Tủ đĩa (Disk)</t>
  </si>
  <si>
    <t>Chi từ NSNN cho đào tạo CNTT và an toàn thông tin</t>
  </si>
  <si>
    <r>
      <rPr>
        <b/>
        <sz val="11"/>
        <rFont val="Times New Roman"/>
        <family val="1"/>
      </rPr>
      <t>Hướng dẫn chung:</t>
    </r>
    <r>
      <rPr>
        <sz val="11"/>
        <color theme="1"/>
        <rFont val="Times New Roman"/>
        <family val="1"/>
      </rPr>
      <t xml:space="preserve">
• Trong phiếu này, các Bộ, cơ quan ngang Bộ, cơ quan thuộc Chính phủ đều được gọi chung là</t>
    </r>
    <r>
      <rPr>
        <b/>
        <sz val="11"/>
        <color theme="1"/>
        <rFont val="Times New Roman"/>
        <family val="1"/>
      </rPr>
      <t xml:space="preserve"> Bộ</t>
    </r>
    <r>
      <rPr>
        <sz val="11"/>
        <color theme="1"/>
        <rFont val="Times New Roman"/>
        <family val="1"/>
      </rPr>
      <t>. 
• Với các số liệu thống kê từ các công bố của các cơ quan quản lý nhà nước như: báo cáo thống kê, kết quả điều tra v.v., cần ghi rõ nguồn cung cấp.
• Những trường hợp không có được số liệu chính xác, có thể sử dụng số ước tính gần đúng nhất có thể. Trong trường hợp không thể ước tính hoặc thu thập được số liệu thì ghi số liệu năm trước đó và giải thích. Nếu năm trước cũng không có số liệu thì ghi "Không có số liệu".
• Các Bộ, ngành không có đơn vị được phân cấp quản lý tại địa phương thì Mục 8 Phần Thông tin chung và mục 5 Phần Hạ tầng kỹ thuật ghi "Không có"</t>
    </r>
    <r>
      <rPr>
        <sz val="11"/>
        <color rgb="FFFF0000"/>
        <rFont val="Times New Roman"/>
        <family val="1"/>
      </rPr>
      <t>.</t>
    </r>
    <r>
      <rPr>
        <sz val="11"/>
        <color theme="1"/>
        <rFont val="Times New Roman"/>
        <family val="1"/>
      </rPr>
      <t xml:space="preserve">
</t>
    </r>
    <r>
      <rPr>
        <sz val="11"/>
        <rFont val="Times New Roman"/>
        <family val="1"/>
      </rPr>
      <t>• C</t>
    </r>
    <r>
      <rPr>
        <sz val="11"/>
        <color theme="1"/>
        <rFont val="Times New Roman"/>
        <family val="1"/>
      </rPr>
      <t>ác Bộ, ngành không có dịch vụ công thì  Mục 8 Phần Ứng dụng CNTT ghi "Không có"</t>
    </r>
    <r>
      <rPr>
        <sz val="11"/>
        <color rgb="FFFF0000"/>
        <rFont val="Times New Roman"/>
        <family val="1"/>
      </rPr>
      <t>.</t>
    </r>
    <r>
      <rPr>
        <sz val="11"/>
        <color theme="1"/>
        <rFont val="Times New Roman"/>
        <family val="1"/>
      </rPr>
      <t xml:space="preserve">
• Thời điểm và số liệu thống kê:
</t>
    </r>
    <r>
      <rPr>
        <sz val="11"/>
        <rFont val="Times New Roman"/>
        <family val="1"/>
      </rPr>
      <t xml:space="preserve">  - </t>
    </r>
    <r>
      <rPr>
        <sz val="11"/>
        <color theme="1"/>
        <rFont val="Times New Roman"/>
        <family val="1"/>
      </rPr>
      <t xml:space="preserve">Cột Năm 2019: lấy số liệu tính đến 31/12/2019. 
  </t>
    </r>
    <r>
      <rPr>
        <sz val="11"/>
        <rFont val="Times New Roman"/>
        <family val="1"/>
      </rPr>
      <t>- Cột N</t>
    </r>
    <r>
      <rPr>
        <sz val="11"/>
        <color theme="1"/>
        <rFont val="Times New Roman"/>
        <family val="1"/>
      </rPr>
      <t xml:space="preserve">ăm 2018: ghi số liệu đã cung cấp tại Phiếu điều tra ICT Index 2019. Nếu cơ quan không tham gia ICT Index 2019 thì lấy số liệu đến 31/12/2018.
</t>
    </r>
    <r>
      <rPr>
        <sz val="11"/>
        <rFont val="Times New Roman"/>
        <family val="1"/>
      </rPr>
      <t xml:space="preserve">  - Cột Giải thích biến động: Khi số liệu có sự thay đổi lớn giữa các năm, đề nghị giải thích lý do.
• Sau khi điền phi</t>
    </r>
    <r>
      <rPr>
        <sz val="11"/>
        <color theme="1"/>
        <rFont val="Times New Roman"/>
        <family val="1"/>
      </rPr>
      <t>ếu điều tra, đề nghị ghi rõ tên và thông tin liên hệ của cán bộ xử lý vào cuối phiếu điều tra để liên lạc, trao đổi khi cần.</t>
    </r>
  </si>
</sst>
</file>

<file path=xl/styles.xml><?xml version="1.0" encoding="utf-8"?>
<styleSheet xmlns="http://schemas.openxmlformats.org/spreadsheetml/2006/main">
  <numFmts count="1">
    <numFmt numFmtId="164" formatCode="_-* #,##0.00\ _₫_-;\-* #,##0.00\ _₫_-;_-* &quot;-&quot;??\ _₫_-;_-@_-"/>
  </numFmts>
  <fonts count="18">
    <font>
      <sz val="11"/>
      <color theme="1"/>
      <name val="Calibri"/>
      <family val="2"/>
      <charset val="163"/>
      <scheme val="minor"/>
    </font>
    <font>
      <sz val="11"/>
      <color theme="1"/>
      <name val="Calibri"/>
      <family val="2"/>
      <charset val="163"/>
      <scheme val="minor"/>
    </font>
    <font>
      <sz val="12"/>
      <color theme="1"/>
      <name val="Times New Roman"/>
      <family val="1"/>
      <charset val="163"/>
    </font>
    <font>
      <b/>
      <sz val="12"/>
      <color theme="1"/>
      <name val="Times New Roman"/>
      <family val="1"/>
      <charset val="163"/>
    </font>
    <font>
      <i/>
      <sz val="12"/>
      <color theme="1"/>
      <name val="Times New Roman"/>
      <family val="1"/>
      <charset val="163"/>
    </font>
    <font>
      <b/>
      <sz val="12"/>
      <color theme="1"/>
      <name val="Cambria"/>
      <family val="1"/>
      <charset val="163"/>
      <scheme val="major"/>
    </font>
    <font>
      <b/>
      <sz val="13"/>
      <color theme="1"/>
      <name val="Times New Roman"/>
      <family val="1"/>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sz val="11"/>
      <color rgb="FFFF0000"/>
      <name val="Times New Roman"/>
      <family val="1"/>
    </font>
    <font>
      <b/>
      <i/>
      <sz val="11"/>
      <color theme="1"/>
      <name val="Times New Roman"/>
      <family val="1"/>
    </font>
    <font>
      <i/>
      <sz val="11"/>
      <color theme="1"/>
      <name val="Times New Roman"/>
      <family val="1"/>
    </font>
    <font>
      <b/>
      <i/>
      <sz val="11"/>
      <name val="Times New Roman"/>
      <family val="1"/>
    </font>
    <font>
      <b/>
      <sz val="11"/>
      <name val="Times New Roman"/>
      <family val="1"/>
    </font>
    <font>
      <sz val="11"/>
      <name val="Times New Roman"/>
      <family val="1"/>
    </font>
    <font>
      <i/>
      <sz val="1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5">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4" fillId="0" borderId="0" xfId="0" applyFont="1" applyAlignment="1">
      <alignment horizontal="justify" vertical="center"/>
    </xf>
    <xf numFmtId="0" fontId="0" fillId="0" borderId="0" xfId="0" applyAlignment="1">
      <alignment vertical="center"/>
    </xf>
    <xf numFmtId="3" fontId="3" fillId="0" borderId="1" xfId="0" applyNumberFormat="1" applyFont="1" applyBorder="1" applyAlignment="1">
      <alignment horizontal="justify" vertical="center" wrapText="1"/>
    </xf>
    <xf numFmtId="3" fontId="2" fillId="0" borderId="1" xfId="0" applyNumberFormat="1" applyFont="1" applyBorder="1" applyAlignment="1">
      <alignment horizontal="justify" vertical="center" wrapText="1"/>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vertical="top" wrapText="1"/>
    </xf>
    <xf numFmtId="0" fontId="7" fillId="0" borderId="0" xfId="0" applyFont="1"/>
    <xf numFmtId="0" fontId="6"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1" xfId="0" applyFont="1" applyBorder="1" applyAlignment="1">
      <alignment vertical="center"/>
    </xf>
    <xf numFmtId="0" fontId="9" fillId="0" borderId="1" xfId="0" applyFont="1" applyBorder="1" applyAlignment="1">
      <alignment horizontal="center" vertical="center"/>
    </xf>
    <xf numFmtId="3" fontId="7" fillId="0" borderId="1" xfId="0" applyNumberFormat="1" applyFont="1" applyBorder="1" applyAlignment="1">
      <alignment vertical="center"/>
    </xf>
    <xf numFmtId="0" fontId="7" fillId="0" borderId="1" xfId="0" applyFont="1" applyBorder="1" applyAlignment="1">
      <alignment vertical="center"/>
    </xf>
    <xf numFmtId="0" fontId="11" fillId="0" borderId="0" xfId="0" applyFont="1" applyAlignment="1">
      <alignmen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3" fontId="7" fillId="0" borderId="1" xfId="1" applyNumberFormat="1" applyFont="1" applyBorder="1" applyAlignment="1">
      <alignment vertical="center"/>
    </xf>
    <xf numFmtId="0" fontId="11" fillId="0" borderId="7" xfId="0" applyFont="1" applyBorder="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horizontal="center" vertical="center"/>
    </xf>
    <xf numFmtId="0" fontId="11" fillId="0" borderId="0" xfId="0" applyFont="1" applyAlignment="1"/>
    <xf numFmtId="0" fontId="7" fillId="0" borderId="0" xfId="0" applyFont="1" applyAlignment="1"/>
    <xf numFmtId="0" fontId="9" fillId="2" borderId="1" xfId="0" applyFont="1" applyFill="1" applyBorder="1" applyAlignment="1">
      <alignment horizontal="center" vertical="center"/>
    </xf>
    <xf numFmtId="0" fontId="9" fillId="0" borderId="1" xfId="0" applyFont="1" applyBorder="1" applyAlignment="1">
      <alignment horizontal="left" vertical="center"/>
    </xf>
    <xf numFmtId="0" fontId="7" fillId="0" borderId="1" xfId="0" applyFont="1" applyBorder="1" applyAlignment="1">
      <alignment horizontal="left" vertical="center"/>
    </xf>
    <xf numFmtId="0" fontId="9" fillId="2" borderId="0" xfId="0" applyFont="1" applyFill="1" applyBorder="1" applyAlignment="1">
      <alignment horizontal="center" vertical="center"/>
    </xf>
    <xf numFmtId="0" fontId="11" fillId="0" borderId="0" xfId="0" applyFont="1"/>
    <xf numFmtId="0" fontId="9" fillId="2" borderId="5" xfId="0" applyFont="1" applyFill="1" applyBorder="1" applyAlignment="1">
      <alignment horizontal="center" vertical="center"/>
    </xf>
    <xf numFmtId="0" fontId="9" fillId="0" borderId="5" xfId="0" applyFont="1" applyBorder="1" applyAlignment="1">
      <alignment horizontal="center" vertical="center"/>
    </xf>
    <xf numFmtId="3" fontId="7" fillId="0" borderId="5" xfId="0" applyNumberFormat="1" applyFont="1" applyBorder="1" applyAlignment="1">
      <alignment vertical="center"/>
    </xf>
    <xf numFmtId="0" fontId="7" fillId="0" borderId="5" xfId="0" applyFont="1" applyBorder="1" applyAlignment="1">
      <alignment vertical="center"/>
    </xf>
    <xf numFmtId="0" fontId="12"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13" fillId="2" borderId="1" xfId="0" applyFont="1" applyFill="1" applyBorder="1" applyAlignment="1">
      <alignment horizontal="center" vertical="center"/>
    </xf>
    <xf numFmtId="10" fontId="7" fillId="0" borderId="1" xfId="2" applyNumberFormat="1"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vertical="center"/>
    </xf>
    <xf numFmtId="0" fontId="7" fillId="0" borderId="0" xfId="0" applyFont="1" applyBorder="1" applyAlignment="1">
      <alignment horizontal="left" vertical="center" wrapText="1"/>
    </xf>
    <xf numFmtId="0" fontId="12" fillId="0" borderId="1"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wrapText="1"/>
    </xf>
    <xf numFmtId="0" fontId="3"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9" fillId="2" borderId="0" xfId="0" applyFont="1" applyFill="1" applyBorder="1" applyAlignment="1">
      <alignment horizontal="right" vertical="center"/>
    </xf>
    <xf numFmtId="0" fontId="7" fillId="0" borderId="1" xfId="0" applyFont="1" applyBorder="1" applyAlignment="1">
      <alignment horizontal="center" vertical="center"/>
    </xf>
    <xf numFmtId="0" fontId="13"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14" fillId="0" borderId="1" xfId="0" applyFont="1" applyBorder="1" applyAlignment="1">
      <alignment horizontal="left" vertical="center" wrapText="1"/>
    </xf>
    <xf numFmtId="0" fontId="9"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9"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2" fillId="0" borderId="5" xfId="0" applyFont="1" applyBorder="1" applyAlignment="1">
      <alignment horizontal="left" vertical="center" wrapText="1"/>
    </xf>
    <xf numFmtId="0" fontId="13" fillId="0" borderId="1" xfId="0" applyFont="1" applyBorder="1" applyAlignment="1">
      <alignment horizontal="left" vertical="center" wrapText="1"/>
    </xf>
    <xf numFmtId="0" fontId="9" fillId="0" borderId="4" xfId="0" applyFont="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6" fillId="2" borderId="0" xfId="0" applyFont="1" applyFill="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Border="1" applyAlignment="1">
      <alignment horizontal="left" vertical="center"/>
    </xf>
    <xf numFmtId="0" fontId="13"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9"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7" fillId="0" borderId="1" xfId="0" applyFont="1" applyBorder="1" applyAlignment="1">
      <alignment horizontal="lef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5" fillId="0" borderId="0" xfId="0" applyFont="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829701</xdr:colOff>
      <xdr:row>1</xdr:row>
      <xdr:rowOff>271743</xdr:rowOff>
    </xdr:from>
    <xdr:to>
      <xdr:col>2</xdr:col>
      <xdr:colOff>734451</xdr:colOff>
      <xdr:row>1</xdr:row>
      <xdr:rowOff>273331</xdr:rowOff>
    </xdr:to>
    <xdr:cxnSp macro="">
      <xdr:nvCxnSpPr>
        <xdr:cNvPr id="3" name="Straight Connector 2"/>
        <xdr:cNvCxnSpPr/>
      </xdr:nvCxnSpPr>
      <xdr:spPr>
        <a:xfrm>
          <a:off x="1266096" y="474717"/>
          <a:ext cx="2066428" cy="158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39927</xdr:colOff>
      <xdr:row>1</xdr:row>
      <xdr:rowOff>270499</xdr:rowOff>
    </xdr:from>
    <xdr:to>
      <xdr:col>6</xdr:col>
      <xdr:colOff>60511</xdr:colOff>
      <xdr:row>1</xdr:row>
      <xdr:rowOff>272087</xdr:rowOff>
    </xdr:to>
    <xdr:cxnSp macro="">
      <xdr:nvCxnSpPr>
        <xdr:cNvPr id="12" name="Straight Connector 11"/>
        <xdr:cNvCxnSpPr/>
      </xdr:nvCxnSpPr>
      <xdr:spPr>
        <a:xfrm>
          <a:off x="5329103" y="483411"/>
          <a:ext cx="917055"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184"/>
  <sheetViews>
    <sheetView tabSelected="1" topLeftCell="A28" zoomScale="85" zoomScaleNormal="85" zoomScaleSheetLayoutView="85" workbookViewId="0">
      <selection activeCell="H29" sqref="H29"/>
    </sheetView>
  </sheetViews>
  <sheetFormatPr defaultColWidth="9" defaultRowHeight="15.75"/>
  <cols>
    <col min="1" max="1" width="5.5703125" style="60" customWidth="1"/>
    <col min="2" max="2" width="27.85546875" style="17" customWidth="1"/>
    <col min="3" max="3" width="33.5703125" style="17" customWidth="1"/>
    <col min="4" max="4" width="11.28515625" style="16" customWidth="1"/>
    <col min="5" max="6" width="13.42578125" style="17" customWidth="1"/>
    <col min="7" max="7" width="24.28515625" style="17" customWidth="1"/>
    <col min="8" max="8" width="16.85546875" style="17" customWidth="1"/>
    <col min="9" max="9" width="17.28515625" style="14" customWidth="1"/>
    <col min="10" max="16384" width="9" style="14"/>
  </cols>
  <sheetData>
    <row r="1" spans="1:9" ht="16.5" customHeight="1">
      <c r="A1" s="86" t="s">
        <v>0</v>
      </c>
      <c r="B1" s="86"/>
      <c r="C1" s="86"/>
      <c r="D1" s="86" t="s">
        <v>2</v>
      </c>
      <c r="E1" s="86"/>
      <c r="F1" s="86"/>
      <c r="G1" s="86"/>
      <c r="H1" s="12"/>
      <c r="I1" s="13"/>
    </row>
    <row r="2" spans="1:9" ht="25.5" customHeight="1">
      <c r="A2" s="86" t="s">
        <v>1</v>
      </c>
      <c r="B2" s="86"/>
      <c r="C2" s="86"/>
      <c r="D2" s="86" t="s">
        <v>3</v>
      </c>
      <c r="E2" s="86"/>
      <c r="F2" s="86"/>
      <c r="G2" s="86"/>
      <c r="H2" s="12"/>
    </row>
    <row r="3" spans="1:9" ht="18" customHeight="1">
      <c r="A3" s="58"/>
      <c r="B3" s="15"/>
      <c r="C3" s="15"/>
      <c r="F3" s="15"/>
      <c r="G3" s="15"/>
      <c r="H3" s="15"/>
    </row>
    <row r="4" spans="1:9" ht="40.700000000000003" customHeight="1">
      <c r="A4" s="88" t="s">
        <v>153</v>
      </c>
      <c r="B4" s="88"/>
      <c r="C4" s="88"/>
      <c r="D4" s="88"/>
      <c r="E4" s="88"/>
      <c r="F4" s="88"/>
      <c r="G4" s="88"/>
      <c r="H4" s="12"/>
    </row>
    <row r="5" spans="1:9" ht="22.7" customHeight="1">
      <c r="A5" s="88" t="s">
        <v>4</v>
      </c>
      <c r="B5" s="88"/>
      <c r="C5" s="88"/>
      <c r="D5" s="88"/>
      <c r="E5" s="88"/>
      <c r="F5" s="88"/>
      <c r="G5" s="88"/>
      <c r="H5" s="12"/>
    </row>
    <row r="6" spans="1:9" ht="9.75" customHeight="1">
      <c r="A6" s="58"/>
      <c r="B6" s="15"/>
      <c r="F6" s="15"/>
      <c r="G6" s="15"/>
      <c r="H6" s="15"/>
    </row>
    <row r="7" spans="1:9" ht="239.25" customHeight="1">
      <c r="A7" s="87" t="s">
        <v>194</v>
      </c>
      <c r="B7" s="87"/>
      <c r="C7" s="87"/>
      <c r="D7" s="87"/>
      <c r="E7" s="87"/>
      <c r="F7" s="87"/>
      <c r="G7" s="87"/>
      <c r="H7" s="18"/>
      <c r="I7" s="19"/>
    </row>
    <row r="8" spans="1:9" ht="15">
      <c r="A8" s="61" t="s">
        <v>55</v>
      </c>
      <c r="B8" s="89" t="s">
        <v>5</v>
      </c>
      <c r="C8" s="89"/>
      <c r="D8" s="89"/>
      <c r="E8" s="89"/>
      <c r="F8" s="89"/>
      <c r="G8" s="89"/>
    </row>
    <row r="9" spans="1:9">
      <c r="A9" s="39"/>
      <c r="B9" s="20"/>
      <c r="C9" s="20"/>
      <c r="D9" s="21"/>
      <c r="E9" s="20"/>
      <c r="F9" s="20"/>
      <c r="G9" s="20"/>
    </row>
    <row r="10" spans="1:9" ht="21.75" customHeight="1">
      <c r="A10" s="36">
        <v>1</v>
      </c>
      <c r="B10" s="22" t="s">
        <v>6</v>
      </c>
      <c r="C10" s="71"/>
      <c r="D10" s="71"/>
      <c r="E10" s="71"/>
      <c r="F10" s="71"/>
      <c r="G10" s="71"/>
    </row>
    <row r="11" spans="1:9" ht="21.75" customHeight="1">
      <c r="A11" s="36">
        <v>2</v>
      </c>
      <c r="B11" s="22" t="s">
        <v>7</v>
      </c>
      <c r="C11" s="71"/>
      <c r="D11" s="71"/>
      <c r="E11" s="71"/>
      <c r="F11" s="71"/>
      <c r="G11" s="71"/>
    </row>
    <row r="12" spans="1:9" ht="21.75" customHeight="1">
      <c r="A12" s="36">
        <v>3</v>
      </c>
      <c r="B12" s="22" t="s">
        <v>8</v>
      </c>
      <c r="C12" s="71"/>
      <c r="D12" s="71"/>
      <c r="E12" s="71"/>
      <c r="F12" s="71"/>
      <c r="G12" s="71"/>
    </row>
    <row r="13" spans="1:9" ht="21.75" customHeight="1">
      <c r="A13" s="36">
        <v>4</v>
      </c>
      <c r="B13" s="22" t="s">
        <v>127</v>
      </c>
      <c r="C13" s="71"/>
      <c r="D13" s="71"/>
      <c r="E13" s="71"/>
      <c r="F13" s="71"/>
      <c r="G13" s="71"/>
    </row>
    <row r="14" spans="1:9" ht="27.2" customHeight="1">
      <c r="A14" s="36">
        <v>5</v>
      </c>
      <c r="B14" s="22" t="s">
        <v>9</v>
      </c>
      <c r="C14" s="71"/>
      <c r="D14" s="71"/>
      <c r="E14" s="71"/>
      <c r="F14" s="71"/>
      <c r="G14" s="71"/>
    </row>
    <row r="15" spans="1:9" ht="27.95" customHeight="1">
      <c r="A15" s="36">
        <v>6</v>
      </c>
      <c r="B15" s="22" t="s">
        <v>10</v>
      </c>
      <c r="C15" s="71"/>
      <c r="D15" s="71"/>
      <c r="E15" s="71"/>
      <c r="F15" s="71"/>
      <c r="G15" s="71"/>
    </row>
    <row r="16" spans="1:9" ht="33.75" customHeight="1">
      <c r="A16" s="111" t="s">
        <v>48</v>
      </c>
      <c r="B16" s="112" t="s">
        <v>13</v>
      </c>
      <c r="C16" s="112"/>
      <c r="D16" s="111" t="s">
        <v>16</v>
      </c>
      <c r="E16" s="111" t="s">
        <v>148</v>
      </c>
      <c r="F16" s="111" t="s">
        <v>152</v>
      </c>
      <c r="G16" s="113" t="s">
        <v>14</v>
      </c>
    </row>
    <row r="17" spans="1:8" ht="24.75" customHeight="1">
      <c r="A17" s="36">
        <v>7</v>
      </c>
      <c r="B17" s="72" t="s">
        <v>161</v>
      </c>
      <c r="C17" s="72"/>
      <c r="D17" s="23" t="s">
        <v>17</v>
      </c>
      <c r="E17" s="24"/>
      <c r="F17" s="24"/>
      <c r="G17" s="25"/>
      <c r="H17" s="26" t="e">
        <f>IF(ABS(F17-E17)/E17&gt;20%, "Số liệu chênh lệch giữa hai năm lớn, đề nghị giải thích","")</f>
        <v>#DIV/0!</v>
      </c>
    </row>
    <row r="18" spans="1:8" ht="46.5" customHeight="1">
      <c r="A18" s="36">
        <v>8</v>
      </c>
      <c r="B18" s="72" t="s">
        <v>162</v>
      </c>
      <c r="C18" s="72"/>
      <c r="D18" s="23" t="s">
        <v>18</v>
      </c>
      <c r="E18" s="24"/>
      <c r="F18" s="24"/>
      <c r="G18" s="25"/>
      <c r="H18" s="26" t="e">
        <f>IF(ABS(F18-E18)/E18&gt;10%, "Số liệu chênh lệch giữa hai năm lớn, đề nghị giải thích","")</f>
        <v>#DIV/0!</v>
      </c>
    </row>
    <row r="19" spans="1:8" ht="35.450000000000003" customHeight="1">
      <c r="A19" s="36">
        <v>9</v>
      </c>
      <c r="B19" s="72" t="s">
        <v>11</v>
      </c>
      <c r="C19" s="72"/>
      <c r="D19" s="23" t="s">
        <v>19</v>
      </c>
      <c r="E19" s="24"/>
      <c r="F19" s="24"/>
      <c r="G19" s="25"/>
      <c r="H19" s="26" t="e">
        <f>IF(ABS(F19-E19)/E19&gt;10%, "Số liệu chênh lệch giữa hai năm lớn, đề nghị giải thích","")</f>
        <v>#DIV/0!</v>
      </c>
    </row>
    <row r="20" spans="1:8" ht="34.5" customHeight="1">
      <c r="A20" s="36">
        <v>10</v>
      </c>
      <c r="B20" s="76" t="s">
        <v>12</v>
      </c>
      <c r="C20" s="77"/>
      <c r="D20" s="23" t="s">
        <v>20</v>
      </c>
      <c r="E20" s="24"/>
      <c r="F20" s="24"/>
      <c r="G20" s="25"/>
      <c r="H20" s="26" t="e">
        <f>IF(ABS(F20-E20)/E20&gt;20%, "Số liệu chênh lệch giữa hai năm lớn, đề nghị giải thích","")</f>
        <v>#DIV/0!</v>
      </c>
    </row>
    <row r="21" spans="1:8" ht="36.75" customHeight="1">
      <c r="A21" s="36">
        <v>11</v>
      </c>
      <c r="B21" s="76" t="s">
        <v>164</v>
      </c>
      <c r="C21" s="77"/>
      <c r="D21" s="23" t="s">
        <v>20</v>
      </c>
      <c r="E21" s="24"/>
      <c r="F21" s="24"/>
      <c r="G21" s="25"/>
      <c r="H21" s="26" t="e">
        <f>IF(ABS(F21-E21)/E21&gt;20%, "Số liệu chênh lệch giữa hai năm lớn, đề nghị giải thích","")</f>
        <v>#DIV/0!</v>
      </c>
    </row>
    <row r="22" spans="1:8" ht="33.75" customHeight="1">
      <c r="A22" s="36">
        <v>12</v>
      </c>
      <c r="B22" s="72" t="s">
        <v>163</v>
      </c>
      <c r="C22" s="72"/>
      <c r="D22" s="23" t="s">
        <v>20</v>
      </c>
      <c r="E22" s="24"/>
      <c r="F22" s="24"/>
      <c r="G22" s="25"/>
      <c r="H22" s="26" t="e">
        <f>IF(ABS(F22-E22)/E22&gt;20%, "Số liệu chênh lệch giữa hai năm lớn, đề nghị giải thích","")</f>
        <v>#DIV/0!</v>
      </c>
    </row>
    <row r="23" spans="1:8" ht="14.25" customHeight="1">
      <c r="A23" s="39"/>
      <c r="B23" s="27"/>
      <c r="C23" s="27"/>
      <c r="D23" s="28"/>
      <c r="E23" s="29"/>
      <c r="F23" s="29"/>
      <c r="G23" s="29"/>
    </row>
    <row r="24" spans="1:8" ht="15">
      <c r="A24" s="61" t="s">
        <v>54</v>
      </c>
      <c r="B24" s="89" t="s">
        <v>15</v>
      </c>
      <c r="C24" s="89"/>
      <c r="D24" s="28"/>
      <c r="E24" s="29"/>
      <c r="F24" s="29"/>
      <c r="G24" s="29"/>
    </row>
    <row r="25" spans="1:8" ht="15">
      <c r="A25" s="39"/>
      <c r="B25" s="20"/>
      <c r="C25" s="20"/>
      <c r="D25" s="28"/>
      <c r="E25" s="29"/>
      <c r="F25" s="29"/>
      <c r="G25" s="29"/>
    </row>
    <row r="26" spans="1:8" ht="15">
      <c r="A26" s="114" t="s">
        <v>48</v>
      </c>
      <c r="B26" s="112" t="s">
        <v>13</v>
      </c>
      <c r="C26" s="112"/>
      <c r="D26" s="111" t="s">
        <v>16</v>
      </c>
      <c r="E26" s="111" t="s">
        <v>148</v>
      </c>
      <c r="F26" s="111" t="s">
        <v>152</v>
      </c>
      <c r="G26" s="113" t="s">
        <v>14</v>
      </c>
    </row>
    <row r="27" spans="1:8" ht="21.2" customHeight="1">
      <c r="A27" s="36">
        <v>1</v>
      </c>
      <c r="B27" s="100" t="s">
        <v>33</v>
      </c>
      <c r="C27" s="101"/>
      <c r="D27" s="23" t="s">
        <v>21</v>
      </c>
      <c r="E27" s="30"/>
      <c r="F27" s="30"/>
      <c r="G27" s="25"/>
      <c r="H27" s="31" t="e">
        <f>IF(OR(E27/$E$19&gt;1.3,F27/$F$19&gt;1.3),"Số lượng máy tính quá lớn so với tổng số cán bộ CCVC", IF(ABS(F27-E27)/E27&gt;15%,"Số liệu đột biến giữa hai năm, đề nghị giải thích",""))</f>
        <v>#DIV/0!</v>
      </c>
    </row>
    <row r="28" spans="1:8" ht="21.2" customHeight="1">
      <c r="A28" s="33" t="s">
        <v>30</v>
      </c>
      <c r="B28" s="91" t="s">
        <v>27</v>
      </c>
      <c r="C28" s="92"/>
      <c r="D28" s="32" t="s">
        <v>21</v>
      </c>
      <c r="E28" s="30"/>
      <c r="F28" s="30"/>
      <c r="G28" s="25"/>
      <c r="H28" s="31" t="e">
        <f>IF(ABS(F28-E28)/E28&gt;20%,"Số liệu đột biến giữa hai năm, đề nghị giải thích","")</f>
        <v>#DIV/0!</v>
      </c>
    </row>
    <row r="29" spans="1:8" ht="21.2" customHeight="1">
      <c r="A29" s="33" t="s">
        <v>31</v>
      </c>
      <c r="B29" s="91" t="s">
        <v>28</v>
      </c>
      <c r="C29" s="92"/>
      <c r="D29" s="32" t="s">
        <v>21</v>
      </c>
      <c r="E29" s="30"/>
      <c r="F29" s="30"/>
      <c r="G29" s="25"/>
      <c r="H29" s="31" t="e">
        <f>IF(ABS(F29-E29)/E29&gt;20%,"Số liệu đột biến giữa hai năm, đề nghị giải thích","")</f>
        <v>#DIV/0!</v>
      </c>
    </row>
    <row r="30" spans="1:8" ht="21.2" customHeight="1">
      <c r="A30" s="33" t="s">
        <v>32</v>
      </c>
      <c r="B30" s="91" t="s">
        <v>29</v>
      </c>
      <c r="C30" s="92"/>
      <c r="D30" s="32" t="s">
        <v>21</v>
      </c>
      <c r="E30" s="30"/>
      <c r="F30" s="30"/>
      <c r="G30" s="25"/>
      <c r="H30" s="31" t="e">
        <f>IF(ABS(F30-E30)/E30&gt;20%,"Số liệu đột biến giữa hai năm, đề nghị giải thích","")</f>
        <v>#DIV/0!</v>
      </c>
    </row>
    <row r="31" spans="1:8" ht="21.2" customHeight="1">
      <c r="A31" s="36">
        <v>2</v>
      </c>
      <c r="B31" s="100" t="s">
        <v>165</v>
      </c>
      <c r="C31" s="101"/>
      <c r="D31" s="23" t="s">
        <v>22</v>
      </c>
      <c r="E31" s="30"/>
      <c r="F31" s="30"/>
      <c r="G31" s="25"/>
      <c r="H31" s="31" t="e">
        <f>IF(ABS(F31-E31)/E31&gt;20%,"Số liệu đột biến giữa hai năm, đề nghị giải thích","")</f>
        <v>#DIV/0!</v>
      </c>
    </row>
    <row r="32" spans="1:8" ht="21.2" customHeight="1">
      <c r="A32" s="33" t="s">
        <v>34</v>
      </c>
      <c r="B32" s="97" t="s">
        <v>23</v>
      </c>
      <c r="C32" s="97"/>
      <c r="D32" s="32" t="s">
        <v>22</v>
      </c>
      <c r="E32" s="30"/>
      <c r="F32" s="30"/>
      <c r="G32" s="25"/>
      <c r="H32" s="31" t="e">
        <f t="shared" ref="H32:H35" si="0">IF(ABS(F32-E32)/E32&gt;20%,"Số liệu đột biến giữa hai năm, đề nghị giải thích","")</f>
        <v>#DIV/0!</v>
      </c>
    </row>
    <row r="33" spans="1:8" ht="21.2" customHeight="1">
      <c r="A33" s="33" t="s">
        <v>35</v>
      </c>
      <c r="B33" s="97" t="s">
        <v>24</v>
      </c>
      <c r="C33" s="97"/>
      <c r="D33" s="32" t="s">
        <v>22</v>
      </c>
      <c r="E33" s="30"/>
      <c r="F33" s="30"/>
      <c r="G33" s="25"/>
      <c r="H33" s="31" t="e">
        <f t="shared" si="0"/>
        <v>#DIV/0!</v>
      </c>
    </row>
    <row r="34" spans="1:8" ht="21.2" customHeight="1">
      <c r="A34" s="33" t="s">
        <v>36</v>
      </c>
      <c r="B34" s="97" t="s">
        <v>25</v>
      </c>
      <c r="C34" s="97"/>
      <c r="D34" s="32" t="s">
        <v>22</v>
      </c>
      <c r="E34" s="30"/>
      <c r="F34" s="30"/>
      <c r="G34" s="25"/>
      <c r="H34" s="31" t="e">
        <f t="shared" si="0"/>
        <v>#DIV/0!</v>
      </c>
    </row>
    <row r="35" spans="1:8" ht="21.2" customHeight="1">
      <c r="A35" s="33" t="s">
        <v>37</v>
      </c>
      <c r="B35" s="97" t="s">
        <v>26</v>
      </c>
      <c r="C35" s="97"/>
      <c r="D35" s="32" t="s">
        <v>22</v>
      </c>
      <c r="E35" s="30"/>
      <c r="F35" s="30"/>
      <c r="G35" s="25"/>
      <c r="H35" s="31" t="e">
        <f t="shared" si="0"/>
        <v>#DIV/0!</v>
      </c>
    </row>
    <row r="36" spans="1:8" ht="30.75" customHeight="1">
      <c r="A36" s="36">
        <v>3</v>
      </c>
      <c r="B36" s="98" t="s">
        <v>159</v>
      </c>
      <c r="C36" s="99"/>
      <c r="D36" s="23" t="s">
        <v>18</v>
      </c>
      <c r="E36" s="30"/>
      <c r="F36" s="30"/>
      <c r="G36" s="25"/>
      <c r="H36" s="31" t="e">
        <f>IF(OR(E36&gt;$E$17,F36&gt;$F$17),"Số liệu này không được lớn hơn tổng số đơn vị thuộc Bộ", IF(ABS(F36-E36)/E36&gt;20%,"Số liệu đột biến giữa hai năm, đề nghị giải thích",""))</f>
        <v>#DIV/0!</v>
      </c>
    </row>
    <row r="37" spans="1:8" ht="30.75" customHeight="1">
      <c r="A37" s="36">
        <v>4</v>
      </c>
      <c r="B37" s="93" t="s">
        <v>160</v>
      </c>
      <c r="C37" s="93"/>
      <c r="D37" s="23" t="s">
        <v>18</v>
      </c>
      <c r="E37" s="30"/>
      <c r="F37" s="30"/>
      <c r="G37" s="25"/>
      <c r="H37" s="31" t="e">
        <f>IF(OR(E37&gt;$E$17,F37&gt;$F$17),"Số liệu này không được lớn hơn tổng số đơn vị thuộc Bộ", IF(ABS(F37-E37)/E37&gt;20%,"Số liệu đột biến giữa hai năm, đề nghị giải thích",""))</f>
        <v>#DIV/0!</v>
      </c>
    </row>
    <row r="38" spans="1:8" ht="47.25" customHeight="1">
      <c r="A38" s="36">
        <v>5</v>
      </c>
      <c r="B38" s="93" t="s">
        <v>166</v>
      </c>
      <c r="C38" s="93"/>
      <c r="D38" s="23" t="s">
        <v>18</v>
      </c>
      <c r="E38" s="30"/>
      <c r="F38" s="30"/>
      <c r="G38" s="25"/>
      <c r="H38" s="31" t="e">
        <f>IF(OR(E38&gt;E18,F38&gt;F18), "Số liệu này không được lớn hơn tổng số cơ quan chuyên ngành ở địa phương",IF(ABS(F38-E38)/E38&gt;20%,"Số liệu đột biến giữa hai năm, đề nghị giải thích",""))</f>
        <v>#DIV/0!</v>
      </c>
    </row>
    <row r="39" spans="1:8" ht="33" customHeight="1">
      <c r="A39" s="36">
        <v>6</v>
      </c>
      <c r="B39" s="76" t="s">
        <v>45</v>
      </c>
      <c r="C39" s="77"/>
      <c r="D39" s="32"/>
      <c r="E39" s="30"/>
      <c r="F39" s="30"/>
      <c r="G39" s="25"/>
    </row>
    <row r="40" spans="1:8" ht="35.450000000000003" customHeight="1">
      <c r="A40" s="45" t="s">
        <v>38</v>
      </c>
      <c r="B40" s="94" t="s">
        <v>167</v>
      </c>
      <c r="C40" s="94"/>
      <c r="D40" s="32" t="s">
        <v>39</v>
      </c>
      <c r="E40" s="30"/>
      <c r="F40" s="30"/>
      <c r="G40" s="25"/>
      <c r="H40" s="31" t="e">
        <f>IF(OR(E40&gt;$E$27,F40&gt;$F$27), "Số liệu này không được vượt quá tổng số máy tính", IF(ABS(F40-E40)/E40&gt;20%,"Số liệu đột biến giữa hai năm, đề nghị giải thích",""))</f>
        <v>#DIV/0!</v>
      </c>
    </row>
    <row r="41" spans="1:8" ht="23.25" customHeight="1">
      <c r="A41" s="45" t="s">
        <v>40</v>
      </c>
      <c r="B41" s="95" t="s">
        <v>47</v>
      </c>
      <c r="C41" s="96"/>
      <c r="D41" s="32"/>
      <c r="E41" s="30"/>
      <c r="F41" s="30"/>
      <c r="G41" s="25"/>
    </row>
    <row r="42" spans="1:8" ht="23.25" customHeight="1">
      <c r="A42" s="47" t="s">
        <v>42</v>
      </c>
      <c r="B42" s="90" t="s">
        <v>44</v>
      </c>
      <c r="C42" s="90"/>
      <c r="D42" s="32"/>
      <c r="E42" s="30"/>
      <c r="F42" s="30"/>
      <c r="G42" s="25"/>
    </row>
    <row r="43" spans="1:8" ht="23.25" customHeight="1">
      <c r="A43" s="33" t="s">
        <v>59</v>
      </c>
      <c r="B43" s="108" t="s">
        <v>187</v>
      </c>
      <c r="C43" s="108"/>
      <c r="D43" s="32" t="s">
        <v>43</v>
      </c>
      <c r="E43" s="25"/>
      <c r="F43" s="25"/>
      <c r="G43" s="25"/>
      <c r="H43" s="26" t="str">
        <f>IF(AND(E43="",F43=""),"Đề nghị nhập số liệu","")</f>
        <v>Đề nghị nhập số liệu</v>
      </c>
    </row>
    <row r="44" spans="1:8" ht="23.25" customHeight="1">
      <c r="A44" s="33" t="s">
        <v>59</v>
      </c>
      <c r="B44" s="108" t="s">
        <v>188</v>
      </c>
      <c r="C44" s="108"/>
      <c r="D44" s="32" t="s">
        <v>43</v>
      </c>
      <c r="E44" s="25"/>
      <c r="F44" s="25"/>
      <c r="G44" s="25"/>
      <c r="H44" s="26" t="str">
        <f t="shared" ref="H44:H46" si="1">IF(AND(E44="",F44=""),"Đề nghị nhập số liệu","")</f>
        <v>Đề nghị nhập số liệu</v>
      </c>
    </row>
    <row r="45" spans="1:8" ht="23.25" customHeight="1">
      <c r="A45" s="33" t="s">
        <v>59</v>
      </c>
      <c r="B45" s="108" t="s">
        <v>189</v>
      </c>
      <c r="C45" s="108"/>
      <c r="D45" s="32" t="s">
        <v>43</v>
      </c>
      <c r="E45" s="25"/>
      <c r="F45" s="25"/>
      <c r="G45" s="25"/>
      <c r="H45" s="26" t="str">
        <f t="shared" si="1"/>
        <v>Đề nghị nhập số liệu</v>
      </c>
    </row>
    <row r="46" spans="1:8" ht="23.25" customHeight="1">
      <c r="A46" s="33" t="s">
        <v>59</v>
      </c>
      <c r="B46" s="108" t="s">
        <v>190</v>
      </c>
      <c r="C46" s="108"/>
      <c r="D46" s="32" t="s">
        <v>43</v>
      </c>
      <c r="E46" s="25"/>
      <c r="F46" s="25"/>
      <c r="G46" s="25"/>
      <c r="H46" s="26" t="str">
        <f t="shared" si="1"/>
        <v>Đề nghị nhập số liệu</v>
      </c>
    </row>
    <row r="47" spans="1:8" ht="23.25" customHeight="1">
      <c r="A47" s="33" t="s">
        <v>59</v>
      </c>
      <c r="B47" s="108" t="s">
        <v>41</v>
      </c>
      <c r="C47" s="108"/>
      <c r="D47" s="32" t="s">
        <v>43</v>
      </c>
      <c r="E47" s="25"/>
      <c r="F47" s="25"/>
      <c r="G47" s="25"/>
    </row>
    <row r="48" spans="1:8" ht="33.75" customHeight="1">
      <c r="A48" s="47" t="s">
        <v>42</v>
      </c>
      <c r="B48" s="109" t="s">
        <v>168</v>
      </c>
      <c r="C48" s="109"/>
      <c r="D48" s="32"/>
      <c r="E48" s="25"/>
      <c r="F48" s="25"/>
      <c r="G48" s="25"/>
    </row>
    <row r="49" spans="1:12" ht="24" customHeight="1">
      <c r="A49" s="33" t="s">
        <v>59</v>
      </c>
      <c r="B49" s="108" t="s">
        <v>187</v>
      </c>
      <c r="C49" s="108"/>
      <c r="D49" s="32" t="s">
        <v>18</v>
      </c>
      <c r="E49" s="24"/>
      <c r="F49" s="24"/>
      <c r="G49" s="25"/>
      <c r="H49" s="31" t="e">
        <f>IF(OR(E49&gt;$E$17,F49&gt;$F$17),"Số liệu này không được lớn hơn tổng số đơn vị", IF(ABS(F49-E49)/E49&gt;20%,"Số liệu đột biến giữa hai năm, đề nghị giải thích",""))</f>
        <v>#DIV/0!</v>
      </c>
      <c r="I49" s="34"/>
      <c r="J49" s="34"/>
      <c r="K49" s="34"/>
      <c r="L49" s="34"/>
    </row>
    <row r="50" spans="1:12" ht="24" customHeight="1">
      <c r="A50" s="33" t="s">
        <v>59</v>
      </c>
      <c r="B50" s="108" t="s">
        <v>188</v>
      </c>
      <c r="C50" s="108"/>
      <c r="D50" s="32" t="s">
        <v>18</v>
      </c>
      <c r="E50" s="24"/>
      <c r="F50" s="24"/>
      <c r="G50" s="25"/>
      <c r="H50" s="31" t="e">
        <f>IF(OR(E50&gt;$E$17,F50&gt;$F$17),"Số liệu này không được lớn hơn tổng số đơn vị", IF(ABS(F50-E50)/E50&gt;20%,"Số liệu đột biến giữa hai năm, đề nghị giải thích",""))</f>
        <v>#DIV/0!</v>
      </c>
      <c r="I50" s="34"/>
      <c r="J50" s="34"/>
      <c r="K50" s="34"/>
      <c r="L50" s="34"/>
    </row>
    <row r="51" spans="1:12" ht="24" customHeight="1">
      <c r="A51" s="33" t="s">
        <v>59</v>
      </c>
      <c r="B51" s="108" t="s">
        <v>189</v>
      </c>
      <c r="C51" s="108"/>
      <c r="D51" s="32" t="s">
        <v>18</v>
      </c>
      <c r="E51" s="24"/>
      <c r="F51" s="24"/>
      <c r="G51" s="25"/>
      <c r="H51" s="31" t="e">
        <f>IF(OR(E51&gt;$E$17,F51&gt;$F$17),"Số liệu này không được lớn hơn tổng số đơn vị", IF(ABS(F51-E51)/E51&gt;20%,"Số liệu đột biến giữa hai năm, đề nghị giải thích",""))</f>
        <v>#DIV/0!</v>
      </c>
      <c r="I51" s="34"/>
      <c r="J51" s="34"/>
      <c r="K51" s="34"/>
      <c r="L51" s="34"/>
    </row>
    <row r="52" spans="1:12" ht="24" customHeight="1">
      <c r="A52" s="33" t="s">
        <v>59</v>
      </c>
      <c r="B52" s="108" t="s">
        <v>190</v>
      </c>
      <c r="C52" s="108"/>
      <c r="D52" s="32" t="s">
        <v>18</v>
      </c>
      <c r="E52" s="24"/>
      <c r="F52" s="24"/>
      <c r="G52" s="25"/>
      <c r="H52" s="31" t="e">
        <f>IF(OR(E52&gt;$E$17,F52&gt;$F$17),"Số liệu này không được lớn hơn tổng số đơn vị", IF(ABS(F52-E52)/E52&gt;20%,"Số liệu đột biến giữa hai năm, đề nghị giải thích",""))</f>
        <v>#DIV/0!</v>
      </c>
      <c r="I52" s="34"/>
      <c r="J52" s="34"/>
      <c r="K52" s="34"/>
      <c r="L52" s="34"/>
    </row>
    <row r="53" spans="1:12" ht="24" customHeight="1">
      <c r="A53" s="33" t="s">
        <v>59</v>
      </c>
      <c r="B53" s="70" t="s">
        <v>41</v>
      </c>
      <c r="C53" s="70"/>
      <c r="D53" s="32" t="s">
        <v>18</v>
      </c>
      <c r="E53" s="24"/>
      <c r="F53" s="24"/>
      <c r="G53" s="25"/>
      <c r="H53" s="31"/>
      <c r="I53" s="34"/>
      <c r="J53" s="34"/>
      <c r="K53" s="34"/>
      <c r="L53" s="34"/>
    </row>
    <row r="54" spans="1:12" ht="24" customHeight="1">
      <c r="A54" s="45" t="s">
        <v>40</v>
      </c>
      <c r="B54" s="95" t="s">
        <v>136</v>
      </c>
      <c r="C54" s="96"/>
      <c r="D54" s="32"/>
      <c r="E54" s="25"/>
      <c r="F54" s="25"/>
      <c r="G54" s="25"/>
    </row>
    <row r="55" spans="1:12" ht="24" customHeight="1">
      <c r="A55" s="47" t="s">
        <v>46</v>
      </c>
      <c r="B55" s="90" t="s">
        <v>137</v>
      </c>
      <c r="C55" s="90"/>
      <c r="D55" s="32"/>
      <c r="E55" s="30"/>
      <c r="F55" s="30"/>
      <c r="G55" s="25"/>
    </row>
    <row r="56" spans="1:12" ht="24" customHeight="1">
      <c r="A56" s="33" t="s">
        <v>59</v>
      </c>
      <c r="B56" s="108" t="s">
        <v>191</v>
      </c>
      <c r="C56" s="108"/>
      <c r="D56" s="32" t="s">
        <v>43</v>
      </c>
      <c r="E56" s="25"/>
      <c r="F56" s="25"/>
      <c r="G56" s="25"/>
      <c r="H56" s="26" t="str">
        <f>IF(AND(E56="",F56=""),"Đề nghị nhập số liệu","")</f>
        <v>Đề nghị nhập số liệu</v>
      </c>
    </row>
    <row r="57" spans="1:12" ht="24" customHeight="1">
      <c r="A57" s="33" t="s">
        <v>59</v>
      </c>
      <c r="B57" s="108" t="s">
        <v>192</v>
      </c>
      <c r="C57" s="108"/>
      <c r="D57" s="32" t="s">
        <v>43</v>
      </c>
      <c r="E57" s="25"/>
      <c r="F57" s="25"/>
      <c r="G57" s="25"/>
      <c r="H57" s="26" t="str">
        <f t="shared" ref="H57:H60" si="2">IF(AND(E57="",F57=""),"Đề nghị nhập số liệu","")</f>
        <v>Đề nghị nhập số liệu</v>
      </c>
    </row>
    <row r="58" spans="1:12" ht="24" customHeight="1">
      <c r="A58" s="33" t="s">
        <v>59</v>
      </c>
      <c r="B58" s="70" t="s">
        <v>49</v>
      </c>
      <c r="C58" s="70"/>
      <c r="D58" s="32" t="s">
        <v>43</v>
      </c>
      <c r="E58" s="25"/>
      <c r="F58" s="25"/>
      <c r="G58" s="25"/>
      <c r="H58" s="26" t="str">
        <f t="shared" si="2"/>
        <v>Đề nghị nhập số liệu</v>
      </c>
    </row>
    <row r="59" spans="1:12" ht="24" customHeight="1">
      <c r="A59" s="33" t="s">
        <v>59</v>
      </c>
      <c r="B59" s="70" t="s">
        <v>50</v>
      </c>
      <c r="C59" s="70"/>
      <c r="D59" s="32" t="s">
        <v>43</v>
      </c>
      <c r="E59" s="25"/>
      <c r="F59" s="25"/>
      <c r="G59" s="25"/>
      <c r="H59" s="26" t="str">
        <f t="shared" si="2"/>
        <v>Đề nghị nhập số liệu</v>
      </c>
    </row>
    <row r="60" spans="1:12" ht="24" customHeight="1">
      <c r="A60" s="33" t="s">
        <v>59</v>
      </c>
      <c r="B60" s="70" t="s">
        <v>51</v>
      </c>
      <c r="C60" s="70"/>
      <c r="D60" s="32" t="s">
        <v>43</v>
      </c>
      <c r="E60" s="25"/>
      <c r="F60" s="25"/>
      <c r="G60" s="25"/>
      <c r="H60" s="26" t="str">
        <f t="shared" si="2"/>
        <v>Đề nghị nhập số liệu</v>
      </c>
    </row>
    <row r="61" spans="1:12" ht="24" customHeight="1">
      <c r="A61" s="33" t="s">
        <v>59</v>
      </c>
      <c r="B61" s="70" t="s">
        <v>41</v>
      </c>
      <c r="C61" s="70"/>
      <c r="D61" s="32" t="s">
        <v>43</v>
      </c>
      <c r="E61" s="25"/>
      <c r="F61" s="25"/>
      <c r="G61" s="25"/>
      <c r="H61" s="26"/>
    </row>
    <row r="62" spans="1:12" ht="34.5" customHeight="1">
      <c r="A62" s="47" t="s">
        <v>149</v>
      </c>
      <c r="B62" s="81" t="s">
        <v>135</v>
      </c>
      <c r="C62" s="81"/>
      <c r="D62" s="32"/>
      <c r="E62" s="25"/>
      <c r="F62" s="25"/>
      <c r="G62" s="25"/>
    </row>
    <row r="63" spans="1:12" ht="24" customHeight="1">
      <c r="A63" s="33" t="s">
        <v>59</v>
      </c>
      <c r="B63" s="108" t="s">
        <v>191</v>
      </c>
      <c r="C63" s="108"/>
      <c r="D63" s="32" t="s">
        <v>18</v>
      </c>
      <c r="E63" s="24"/>
      <c r="F63" s="24"/>
      <c r="G63" s="25"/>
      <c r="H63" s="31" t="e">
        <f>IF(OR(E63&gt;$E$17,F63&gt;$F$17),"Số liệu này không được lớn hơn tổng số đơn vị", IF(ABS(F63-E63)/E63&gt;20%,"Số liệu đột biến giữa hai năm, đề nghị giải thích",""))</f>
        <v>#DIV/0!</v>
      </c>
      <c r="I63" s="34"/>
      <c r="J63" s="35"/>
      <c r="K63" s="35"/>
    </row>
    <row r="64" spans="1:12" ht="24" customHeight="1">
      <c r="A64" s="33" t="s">
        <v>59</v>
      </c>
      <c r="B64" s="108" t="s">
        <v>192</v>
      </c>
      <c r="C64" s="108"/>
      <c r="D64" s="32" t="s">
        <v>18</v>
      </c>
      <c r="E64" s="24"/>
      <c r="F64" s="24"/>
      <c r="G64" s="25"/>
      <c r="H64" s="31" t="e">
        <f>IF(OR(E64&gt;$E$17,F64&gt;$F$17),"Số liệu này không được lớn hơn tổng số đơn vị", IF(ABS(F64-E64)/E64&gt;20%,"Số liệu đột biến giữa hai năm, đề nghị giải thích",""))</f>
        <v>#DIV/0!</v>
      </c>
      <c r="I64" s="34"/>
    </row>
    <row r="65" spans="1:9" ht="24" customHeight="1">
      <c r="A65" s="33" t="s">
        <v>59</v>
      </c>
      <c r="B65" s="70" t="s">
        <v>49</v>
      </c>
      <c r="C65" s="70"/>
      <c r="D65" s="32" t="s">
        <v>18</v>
      </c>
      <c r="E65" s="24"/>
      <c r="F65" s="24"/>
      <c r="G65" s="25"/>
      <c r="H65" s="31" t="e">
        <f>IF(OR(E65&gt;$E$17,F65&gt;$F$17),"Số liệu này không được lớn hơn tổng số đơn vị", IF(ABS(F65-E65)/E65&gt;20%,"Số liệu đột biến giữa hai năm, đề nghị giải thích",""))</f>
        <v>#DIV/0!</v>
      </c>
      <c r="I65" s="34"/>
    </row>
    <row r="66" spans="1:9" ht="24" customHeight="1">
      <c r="A66" s="33" t="s">
        <v>59</v>
      </c>
      <c r="B66" s="70" t="s">
        <v>50</v>
      </c>
      <c r="C66" s="70"/>
      <c r="D66" s="32" t="s">
        <v>18</v>
      </c>
      <c r="E66" s="24"/>
      <c r="F66" s="24"/>
      <c r="G66" s="25"/>
      <c r="H66" s="31" t="e">
        <f>IF(OR(E66&gt;$E$17,F66&gt;$F$17),"Số liệu này không được lớn hơn tổng số đơn vị", IF(ABS(F66-E66)/E66&gt;20%,"Số liệu đột biến giữa hai năm, đề nghị giải thích",""))</f>
        <v>#DIV/0!</v>
      </c>
      <c r="I66" s="34"/>
    </row>
    <row r="67" spans="1:9" ht="24" customHeight="1">
      <c r="A67" s="33" t="s">
        <v>59</v>
      </c>
      <c r="B67" s="70" t="s">
        <v>51</v>
      </c>
      <c r="C67" s="70"/>
      <c r="D67" s="32" t="s">
        <v>18</v>
      </c>
      <c r="E67" s="24"/>
      <c r="F67" s="24"/>
      <c r="G67" s="25"/>
      <c r="H67" s="31" t="e">
        <f>IF(OR(E67&gt;$E$17,F67&gt;$F$17),"Số liệu này không được lớn hơn tổng số đơn vị", IF(ABS(F67-E67)/E67&gt;20%,"Số liệu đột biến giữa hai năm, đề nghị giải thích",""))</f>
        <v>#DIV/0!</v>
      </c>
      <c r="I67" s="34"/>
    </row>
    <row r="68" spans="1:9" ht="24" customHeight="1">
      <c r="A68" s="33" t="s">
        <v>59</v>
      </c>
      <c r="B68" s="70" t="s">
        <v>41</v>
      </c>
      <c r="C68" s="70"/>
      <c r="D68" s="32" t="s">
        <v>18</v>
      </c>
      <c r="E68" s="24"/>
      <c r="F68" s="24"/>
      <c r="G68" s="25"/>
      <c r="H68" s="31"/>
      <c r="I68" s="34"/>
    </row>
    <row r="69" spans="1:9" ht="24" customHeight="1">
      <c r="A69" s="36">
        <v>7</v>
      </c>
      <c r="B69" s="37" t="s">
        <v>155</v>
      </c>
      <c r="C69" s="38"/>
      <c r="D69" s="32" t="s">
        <v>43</v>
      </c>
      <c r="E69" s="24"/>
      <c r="F69" s="24"/>
      <c r="G69" s="25"/>
      <c r="H69" s="26" t="str">
        <f>IF(OR(E69="",F69=""),"Đề nghị nhập số liệu","")</f>
        <v>Đề nghị nhập số liệu</v>
      </c>
      <c r="I69" s="34"/>
    </row>
    <row r="70" spans="1:9" ht="24" customHeight="1">
      <c r="A70" s="36">
        <v>8</v>
      </c>
      <c r="B70" s="37" t="s">
        <v>156</v>
      </c>
      <c r="C70" s="38"/>
      <c r="D70" s="32" t="s">
        <v>43</v>
      </c>
      <c r="E70" s="24"/>
      <c r="F70" s="24"/>
      <c r="G70" s="25"/>
      <c r="H70" s="26" t="str">
        <f>IF(OR(E70="",F70=""),"Đề nghị nhập số liệu","")</f>
        <v>Đề nghị nhập số liệu</v>
      </c>
      <c r="I70" s="34"/>
    </row>
    <row r="71" spans="1:9" ht="24" customHeight="1">
      <c r="A71" s="36">
        <v>9</v>
      </c>
      <c r="B71" s="72" t="s">
        <v>185</v>
      </c>
      <c r="C71" s="72"/>
      <c r="D71" s="23" t="s">
        <v>52</v>
      </c>
      <c r="E71" s="24"/>
      <c r="F71" s="24"/>
      <c r="G71" s="25"/>
      <c r="H71" s="26" t="str">
        <f t="shared" ref="H71" si="3">IF(OR(E71="",F71=""),"Đề nghị nhập số liệu","")</f>
        <v>Đề nghị nhập số liệu</v>
      </c>
    </row>
    <row r="72" spans="1:9" ht="24" customHeight="1">
      <c r="A72" s="36">
        <v>10</v>
      </c>
      <c r="B72" s="72" t="s">
        <v>186</v>
      </c>
      <c r="C72" s="72"/>
      <c r="D72" s="23" t="s">
        <v>52</v>
      </c>
      <c r="E72" s="24"/>
      <c r="F72" s="24"/>
      <c r="G72" s="25"/>
      <c r="H72" s="26" t="str">
        <f>IF(OR(E72="",F72=""),"Đề nghị nhập số liệu","")</f>
        <v>Đề nghị nhập số liệu</v>
      </c>
    </row>
    <row r="73" spans="1:9" ht="15">
      <c r="A73" s="59"/>
      <c r="B73" s="83"/>
      <c r="C73" s="83"/>
      <c r="D73" s="28"/>
      <c r="E73" s="29"/>
      <c r="F73" s="29"/>
      <c r="G73" s="29"/>
    </row>
    <row r="74" spans="1:9" ht="15">
      <c r="A74" s="61" t="s">
        <v>57</v>
      </c>
      <c r="B74" s="84" t="s">
        <v>53</v>
      </c>
      <c r="C74" s="84"/>
      <c r="D74" s="28"/>
      <c r="E74" s="29"/>
      <c r="F74" s="29"/>
      <c r="G74" s="29"/>
    </row>
    <row r="75" spans="1:9" ht="15">
      <c r="A75" s="59"/>
      <c r="B75" s="83"/>
      <c r="C75" s="83"/>
      <c r="D75" s="28"/>
      <c r="E75" s="29"/>
      <c r="F75" s="29"/>
      <c r="G75" s="29"/>
    </row>
    <row r="76" spans="1:9" ht="15">
      <c r="A76" s="114" t="s">
        <v>48</v>
      </c>
      <c r="B76" s="112" t="s">
        <v>13</v>
      </c>
      <c r="C76" s="112"/>
      <c r="D76" s="111" t="s">
        <v>16</v>
      </c>
      <c r="E76" s="111" t="s">
        <v>148</v>
      </c>
      <c r="F76" s="111" t="s">
        <v>152</v>
      </c>
      <c r="G76" s="113" t="s">
        <v>14</v>
      </c>
    </row>
    <row r="77" spans="1:9" ht="32.25" customHeight="1">
      <c r="A77" s="36">
        <v>1</v>
      </c>
      <c r="B77" s="72" t="s">
        <v>169</v>
      </c>
      <c r="C77" s="72"/>
      <c r="D77" s="23" t="s">
        <v>19</v>
      </c>
      <c r="E77" s="24"/>
      <c r="F77" s="24"/>
      <c r="G77" s="25"/>
      <c r="H77" s="31" t="e">
        <f>IF(OR(E77&gt;$E$77,F77&gt;$F$77),"Số liệu này không được lớn hơn số cán bộ chuyên trách CNTT",IF(ABS(F77-E77)/E77&gt;20%,"Số liệu đột biến giữa hai năm, đề nghị giải thích",""))</f>
        <v>#DIV/0!</v>
      </c>
    </row>
    <row r="78" spans="1:9" ht="32.25" customHeight="1">
      <c r="A78" s="36">
        <v>2</v>
      </c>
      <c r="B78" s="72" t="s">
        <v>170</v>
      </c>
      <c r="C78" s="72"/>
      <c r="D78" s="23" t="s">
        <v>19</v>
      </c>
      <c r="E78" s="24"/>
      <c r="F78" s="24"/>
      <c r="G78" s="25"/>
      <c r="H78" s="31" t="e">
        <f>IF(OR(E78&gt;$E$77,F78&gt;$F$77),"Số liệu này không được lớn hơn số cán bộ chuyên trách CNTT", IF((F78-E78)/E78&gt;20%,"Số liệu đột biến giữa hai năm, đề nghị giải thích",""))</f>
        <v>#DIV/0!</v>
      </c>
      <c r="I78" s="40"/>
    </row>
    <row r="79" spans="1:9" ht="32.25" customHeight="1">
      <c r="A79" s="36">
        <v>3</v>
      </c>
      <c r="B79" s="72" t="s">
        <v>171</v>
      </c>
      <c r="C79" s="72"/>
      <c r="D79" s="23" t="s">
        <v>19</v>
      </c>
      <c r="E79" s="24"/>
      <c r="F79" s="24"/>
      <c r="G79" s="25"/>
      <c r="H79" s="31" t="e">
        <f>IF(OR(E79&gt;$E$77,F79&gt;$F$77),"Số liệu này không được lớn hơn số cán bộ chuyên trách CNTT", IF((F79-E79)/E79&gt;20%,"Số liệu đột biến giữa hai năm, đề nghị giải thích",""))</f>
        <v>#DIV/0!</v>
      </c>
      <c r="I79" s="40"/>
    </row>
    <row r="80" spans="1:9" ht="66.75" customHeight="1">
      <c r="A80" s="36">
        <v>4</v>
      </c>
      <c r="B80" s="72" t="s">
        <v>172</v>
      </c>
      <c r="C80" s="72"/>
      <c r="D80" s="23" t="s">
        <v>19</v>
      </c>
      <c r="E80" s="24"/>
      <c r="F80" s="24"/>
      <c r="G80" s="25"/>
      <c r="H80" s="31" t="e">
        <f>IF(OR(E80/$E$18&gt;1.1,F80/$F$18&gt;1.1),"Số liệu này quá cao so với tổng số cán bộ", IF(ABS(F80-E80)/E80&gt;20%,"Số liệu đột biến giữa hai năm, đề nghị giải thích",""))</f>
        <v>#DIV/0!</v>
      </c>
    </row>
    <row r="81" spans="1:8" ht="32.25" customHeight="1">
      <c r="A81" s="41">
        <v>5</v>
      </c>
      <c r="B81" s="85" t="s">
        <v>173</v>
      </c>
      <c r="C81" s="85"/>
      <c r="D81" s="42" t="s">
        <v>19</v>
      </c>
      <c r="E81" s="43"/>
      <c r="F81" s="43"/>
      <c r="G81" s="44"/>
      <c r="H81" s="31" t="e">
        <f>IF(OR(E81/$E$18&gt;1.1,F81/$F$18&gt;1.1),"Số liệu này quá cao so với tổng số cán bộ", IF(ABS(F81-E81)/E81&gt;20%,"Số liệu đột biến giữa hai năm, đề nghị giải thích",""))</f>
        <v>#DIV/0!</v>
      </c>
    </row>
    <row r="82" spans="1:8" ht="32.25" customHeight="1">
      <c r="A82" s="36">
        <v>6</v>
      </c>
      <c r="B82" s="110" t="s">
        <v>193</v>
      </c>
      <c r="C82" s="110"/>
      <c r="D82" s="23" t="s">
        <v>52</v>
      </c>
      <c r="E82" s="24"/>
      <c r="F82" s="24"/>
      <c r="G82" s="25"/>
      <c r="H82" s="26" t="str">
        <f>IF(OR(E82="",F82=""),"Đề nghị nhập số liệu","")</f>
        <v>Đề nghị nhập số liệu</v>
      </c>
    </row>
    <row r="83" spans="1:8" ht="15">
      <c r="A83" s="59"/>
      <c r="B83" s="83"/>
      <c r="C83" s="83"/>
      <c r="D83" s="28"/>
      <c r="E83" s="29"/>
      <c r="F83" s="29"/>
      <c r="G83" s="29"/>
    </row>
    <row r="84" spans="1:8" ht="15">
      <c r="A84" s="39" t="s">
        <v>56</v>
      </c>
      <c r="B84" s="84" t="s">
        <v>58</v>
      </c>
      <c r="C84" s="84"/>
      <c r="D84" s="28"/>
      <c r="E84" s="29"/>
      <c r="F84" s="29"/>
      <c r="G84" s="29"/>
    </row>
    <row r="85" spans="1:8" ht="15">
      <c r="A85" s="59"/>
      <c r="B85" s="83"/>
      <c r="C85" s="83"/>
      <c r="D85" s="28"/>
      <c r="E85" s="29"/>
      <c r="F85" s="29"/>
      <c r="G85" s="29"/>
    </row>
    <row r="86" spans="1:8" ht="15">
      <c r="A86" s="114" t="s">
        <v>48</v>
      </c>
      <c r="B86" s="112" t="s">
        <v>13</v>
      </c>
      <c r="C86" s="112"/>
      <c r="D86" s="111" t="s">
        <v>16</v>
      </c>
      <c r="E86" s="111" t="s">
        <v>148</v>
      </c>
      <c r="F86" s="111" t="s">
        <v>152</v>
      </c>
      <c r="G86" s="113" t="s">
        <v>14</v>
      </c>
    </row>
    <row r="87" spans="1:8" ht="29.25" customHeight="1">
      <c r="A87" s="36">
        <v>1</v>
      </c>
      <c r="B87" s="76" t="s">
        <v>174</v>
      </c>
      <c r="C87" s="77"/>
      <c r="D87" s="23" t="s">
        <v>19</v>
      </c>
      <c r="E87" s="24"/>
      <c r="F87" s="24"/>
      <c r="G87" s="25"/>
      <c r="H87" s="31" t="e">
        <f>IF(OR(E87/$E$19&gt;1,F87/$F$19&gt;1),"Số liệu này không được vượt quá tổng số cán bộ CCVC", IF(ABS(F87-E87)&gt;20%,"Số liệu đột biến giữa hai năm, đề nghị giải thích",""))</f>
        <v>#DIV/0!</v>
      </c>
    </row>
    <row r="88" spans="1:8" ht="29.25" customHeight="1">
      <c r="A88" s="36">
        <v>2</v>
      </c>
      <c r="B88" s="76" t="s">
        <v>175</v>
      </c>
      <c r="C88" s="77"/>
      <c r="D88" s="23" t="s">
        <v>19</v>
      </c>
      <c r="E88" s="24"/>
      <c r="F88" s="24"/>
      <c r="G88" s="25"/>
      <c r="H88" s="31" t="e">
        <f>IF(OR(E88/$E$19&gt;1,F88/$F$19&gt;1),"Số liệu này không được vượt quá tổng số cán bộ CCVC", IF(ABS(F88-E88)&gt;20%,"Số liệu đột biến giữa hai năm, đề nghị giải thích",""))</f>
        <v>#DIV/0!</v>
      </c>
    </row>
    <row r="89" spans="1:8" ht="29.25" customHeight="1">
      <c r="A89" s="36">
        <v>3</v>
      </c>
      <c r="B89" s="72" t="s">
        <v>122</v>
      </c>
      <c r="C89" s="72"/>
      <c r="D89" s="32"/>
      <c r="E89" s="25"/>
      <c r="F89" s="25"/>
      <c r="G89" s="25"/>
    </row>
    <row r="90" spans="1:8" ht="29.25" customHeight="1">
      <c r="A90" s="33" t="s">
        <v>59</v>
      </c>
      <c r="B90" s="70" t="s">
        <v>60</v>
      </c>
      <c r="C90" s="70"/>
      <c r="D90" s="32" t="s">
        <v>43</v>
      </c>
      <c r="E90" s="25"/>
      <c r="F90" s="25"/>
      <c r="G90" s="25"/>
      <c r="H90" s="26" t="str">
        <f>IF(AND(E90="",F90=""),"Đề nghị nhập số liệu","")</f>
        <v>Đề nghị nhập số liệu</v>
      </c>
    </row>
    <row r="91" spans="1:8" ht="29.25" customHeight="1">
      <c r="A91" s="33" t="s">
        <v>59</v>
      </c>
      <c r="B91" s="70" t="s">
        <v>61</v>
      </c>
      <c r="C91" s="70"/>
      <c r="D91" s="32" t="s">
        <v>43</v>
      </c>
      <c r="E91" s="25"/>
      <c r="F91" s="25"/>
      <c r="G91" s="25"/>
      <c r="H91" s="26" t="str">
        <f t="shared" ref="H91:H98" si="4">IF(AND(E91="",F91=""),"Đề nghị nhập số liệu","")</f>
        <v>Đề nghị nhập số liệu</v>
      </c>
    </row>
    <row r="92" spans="1:8" ht="29.25" customHeight="1">
      <c r="A92" s="33" t="s">
        <v>59</v>
      </c>
      <c r="B92" s="70" t="s">
        <v>62</v>
      </c>
      <c r="C92" s="70"/>
      <c r="D92" s="32" t="s">
        <v>43</v>
      </c>
      <c r="E92" s="25"/>
      <c r="F92" s="25"/>
      <c r="G92" s="25"/>
      <c r="H92" s="26" t="str">
        <f t="shared" si="4"/>
        <v>Đề nghị nhập số liệu</v>
      </c>
    </row>
    <row r="93" spans="1:8" ht="29.25" customHeight="1">
      <c r="A93" s="33" t="s">
        <v>59</v>
      </c>
      <c r="B93" s="70" t="s">
        <v>63</v>
      </c>
      <c r="C93" s="70"/>
      <c r="D93" s="32" t="s">
        <v>43</v>
      </c>
      <c r="E93" s="25"/>
      <c r="F93" s="25"/>
      <c r="G93" s="25"/>
      <c r="H93" s="26" t="str">
        <f t="shared" si="4"/>
        <v>Đề nghị nhập số liệu</v>
      </c>
    </row>
    <row r="94" spans="1:8" ht="29.25" customHeight="1">
      <c r="A94" s="33" t="s">
        <v>59</v>
      </c>
      <c r="B94" s="70" t="s">
        <v>64</v>
      </c>
      <c r="C94" s="70"/>
      <c r="D94" s="32" t="s">
        <v>43</v>
      </c>
      <c r="E94" s="25"/>
      <c r="F94" s="25"/>
      <c r="G94" s="25"/>
      <c r="H94" s="26" t="str">
        <f t="shared" si="4"/>
        <v>Đề nghị nhập số liệu</v>
      </c>
    </row>
    <row r="95" spans="1:8" ht="29.25" customHeight="1">
      <c r="A95" s="33" t="s">
        <v>59</v>
      </c>
      <c r="B95" s="70" t="s">
        <v>65</v>
      </c>
      <c r="C95" s="70"/>
      <c r="D95" s="62" t="s">
        <v>43</v>
      </c>
      <c r="E95" s="25"/>
      <c r="F95" s="25"/>
      <c r="G95" s="25"/>
      <c r="H95" s="26" t="str">
        <f t="shared" si="4"/>
        <v>Đề nghị nhập số liệu</v>
      </c>
    </row>
    <row r="96" spans="1:8" ht="29.25" customHeight="1">
      <c r="A96" s="33" t="s">
        <v>59</v>
      </c>
      <c r="B96" s="70" t="s">
        <v>66</v>
      </c>
      <c r="C96" s="70"/>
      <c r="D96" s="62" t="s">
        <v>43</v>
      </c>
      <c r="E96" s="25"/>
      <c r="F96" s="25"/>
      <c r="G96" s="25"/>
      <c r="H96" s="26" t="str">
        <f t="shared" si="4"/>
        <v>Đề nghị nhập số liệu</v>
      </c>
    </row>
    <row r="97" spans="1:8" ht="29.25" customHeight="1">
      <c r="A97" s="33" t="s">
        <v>59</v>
      </c>
      <c r="B97" s="70" t="s">
        <v>67</v>
      </c>
      <c r="C97" s="70"/>
      <c r="D97" s="62" t="s">
        <v>43</v>
      </c>
      <c r="E97" s="25"/>
      <c r="F97" s="25"/>
      <c r="G97" s="25"/>
      <c r="H97" s="26" t="str">
        <f t="shared" si="4"/>
        <v>Đề nghị nhập số liệu</v>
      </c>
    </row>
    <row r="98" spans="1:8" ht="29.25" customHeight="1">
      <c r="A98" s="33" t="s">
        <v>59</v>
      </c>
      <c r="B98" s="70" t="s">
        <v>68</v>
      </c>
      <c r="C98" s="70"/>
      <c r="D98" s="62" t="s">
        <v>43</v>
      </c>
      <c r="E98" s="25"/>
      <c r="F98" s="25"/>
      <c r="G98" s="25"/>
      <c r="H98" s="26" t="str">
        <f t="shared" si="4"/>
        <v>Đề nghị nhập số liệu</v>
      </c>
    </row>
    <row r="99" spans="1:8" ht="29.25" customHeight="1">
      <c r="A99" s="33" t="s">
        <v>59</v>
      </c>
      <c r="B99" s="70" t="s">
        <v>69</v>
      </c>
      <c r="C99" s="70"/>
      <c r="D99" s="62" t="s">
        <v>43</v>
      </c>
      <c r="E99" s="25"/>
      <c r="F99" s="25"/>
      <c r="G99" s="25"/>
      <c r="H99" s="26"/>
    </row>
    <row r="100" spans="1:8" ht="29.25" customHeight="1">
      <c r="A100" s="36">
        <v>4</v>
      </c>
      <c r="B100" s="76" t="s">
        <v>176</v>
      </c>
      <c r="C100" s="77"/>
      <c r="D100" s="32"/>
      <c r="E100" s="25"/>
      <c r="F100" s="25"/>
      <c r="G100" s="25"/>
    </row>
    <row r="101" spans="1:8" ht="29.25" customHeight="1">
      <c r="A101" s="33" t="s">
        <v>59</v>
      </c>
      <c r="B101" s="70" t="s">
        <v>60</v>
      </c>
      <c r="C101" s="70"/>
      <c r="D101" s="32" t="s">
        <v>18</v>
      </c>
      <c r="E101" s="24"/>
      <c r="F101" s="24"/>
      <c r="G101" s="25"/>
      <c r="H101" s="31" t="e">
        <f>IF(OR(E101&gt;$E$17,F101&gt;$F$17),"Số liệu này không được lớn hơn tổng số đơn vị", IF(ABS(F101-E101)/E101&gt;20%,"Số liệu đột biến giữa hai năm, đề nghị giải thích",""))</f>
        <v>#DIV/0!</v>
      </c>
    </row>
    <row r="102" spans="1:8" ht="29.25" customHeight="1">
      <c r="A102" s="33" t="s">
        <v>59</v>
      </c>
      <c r="B102" s="70" t="s">
        <v>61</v>
      </c>
      <c r="C102" s="70"/>
      <c r="D102" s="32" t="s">
        <v>18</v>
      </c>
      <c r="E102" s="24"/>
      <c r="F102" s="24"/>
      <c r="G102" s="25"/>
      <c r="H102" s="31" t="e">
        <f t="shared" ref="H102:H110" si="5">IF(OR(E102&gt;$E$17,F102&gt;$F$17),"Số liệu này không được lớn hơn tổng số đơn vị", IF(ABS(F102-E102)/E102&gt;20%,"Số liệu đột biến giữa hai năm, đề nghị giải thích",""))</f>
        <v>#DIV/0!</v>
      </c>
    </row>
    <row r="103" spans="1:8" ht="29.25" customHeight="1">
      <c r="A103" s="33" t="s">
        <v>59</v>
      </c>
      <c r="B103" s="70" t="s">
        <v>62</v>
      </c>
      <c r="C103" s="70"/>
      <c r="D103" s="32" t="s">
        <v>18</v>
      </c>
      <c r="E103" s="24"/>
      <c r="F103" s="24"/>
      <c r="G103" s="25"/>
      <c r="H103" s="31" t="e">
        <f t="shared" si="5"/>
        <v>#DIV/0!</v>
      </c>
    </row>
    <row r="104" spans="1:8" ht="29.25" customHeight="1">
      <c r="A104" s="33" t="s">
        <v>59</v>
      </c>
      <c r="B104" s="70" t="s">
        <v>63</v>
      </c>
      <c r="C104" s="70"/>
      <c r="D104" s="32" t="s">
        <v>18</v>
      </c>
      <c r="E104" s="24"/>
      <c r="F104" s="24"/>
      <c r="G104" s="25"/>
      <c r="H104" s="31" t="e">
        <f t="shared" si="5"/>
        <v>#DIV/0!</v>
      </c>
    </row>
    <row r="105" spans="1:8" ht="29.25" customHeight="1">
      <c r="A105" s="33" t="s">
        <v>59</v>
      </c>
      <c r="B105" s="70" t="s">
        <v>64</v>
      </c>
      <c r="C105" s="70"/>
      <c r="D105" s="32" t="s">
        <v>18</v>
      </c>
      <c r="E105" s="24"/>
      <c r="F105" s="24"/>
      <c r="G105" s="25"/>
      <c r="H105" s="31" t="e">
        <f t="shared" si="5"/>
        <v>#DIV/0!</v>
      </c>
    </row>
    <row r="106" spans="1:8" ht="29.25" customHeight="1">
      <c r="A106" s="33" t="s">
        <v>59</v>
      </c>
      <c r="B106" s="70" t="s">
        <v>65</v>
      </c>
      <c r="C106" s="70"/>
      <c r="D106" s="32" t="s">
        <v>18</v>
      </c>
      <c r="E106" s="24"/>
      <c r="F106" s="24"/>
      <c r="G106" s="25"/>
      <c r="H106" s="31" t="e">
        <f t="shared" si="5"/>
        <v>#DIV/0!</v>
      </c>
    </row>
    <row r="107" spans="1:8" ht="29.25" customHeight="1">
      <c r="A107" s="33" t="s">
        <v>59</v>
      </c>
      <c r="B107" s="70" t="s">
        <v>66</v>
      </c>
      <c r="C107" s="70"/>
      <c r="D107" s="32" t="s">
        <v>18</v>
      </c>
      <c r="E107" s="24"/>
      <c r="F107" s="24"/>
      <c r="G107" s="25"/>
      <c r="H107" s="31" t="e">
        <f t="shared" si="5"/>
        <v>#DIV/0!</v>
      </c>
    </row>
    <row r="108" spans="1:8" ht="29.25" customHeight="1">
      <c r="A108" s="33" t="s">
        <v>59</v>
      </c>
      <c r="B108" s="70" t="s">
        <v>67</v>
      </c>
      <c r="C108" s="70"/>
      <c r="D108" s="32" t="s">
        <v>18</v>
      </c>
      <c r="E108" s="24"/>
      <c r="F108" s="24"/>
      <c r="G108" s="25"/>
      <c r="H108" s="31" t="e">
        <f t="shared" si="5"/>
        <v>#DIV/0!</v>
      </c>
    </row>
    <row r="109" spans="1:8" ht="29.25" customHeight="1">
      <c r="A109" s="33" t="s">
        <v>59</v>
      </c>
      <c r="B109" s="70" t="s">
        <v>68</v>
      </c>
      <c r="C109" s="70"/>
      <c r="D109" s="32" t="s">
        <v>18</v>
      </c>
      <c r="E109" s="24"/>
      <c r="F109" s="24"/>
      <c r="G109" s="25"/>
      <c r="H109" s="31" t="e">
        <f t="shared" si="5"/>
        <v>#DIV/0!</v>
      </c>
    </row>
    <row r="110" spans="1:8" ht="29.25" customHeight="1">
      <c r="A110" s="33" t="s">
        <v>59</v>
      </c>
      <c r="B110" s="70" t="s">
        <v>69</v>
      </c>
      <c r="C110" s="70"/>
      <c r="D110" s="32" t="s">
        <v>18</v>
      </c>
      <c r="E110" s="24"/>
      <c r="F110" s="24"/>
      <c r="G110" s="25"/>
      <c r="H110" s="31" t="e">
        <f t="shared" si="5"/>
        <v>#DIV/0!</v>
      </c>
    </row>
    <row r="111" spans="1:8" ht="36" customHeight="1">
      <c r="A111" s="36">
        <v>5</v>
      </c>
      <c r="B111" s="76" t="s">
        <v>81</v>
      </c>
      <c r="C111" s="77"/>
      <c r="D111" s="77"/>
      <c r="E111" s="77"/>
      <c r="F111" s="77"/>
      <c r="G111" s="82"/>
    </row>
    <row r="112" spans="1:8" ht="36" customHeight="1">
      <c r="A112" s="36">
        <v>6</v>
      </c>
      <c r="B112" s="76" t="s">
        <v>83</v>
      </c>
      <c r="C112" s="77"/>
      <c r="D112" s="77"/>
      <c r="E112" s="77"/>
      <c r="F112" s="77"/>
      <c r="G112" s="82"/>
    </row>
    <row r="113" spans="1:8" ht="30.2" customHeight="1">
      <c r="A113" s="45" t="s">
        <v>38</v>
      </c>
      <c r="B113" s="73" t="s">
        <v>84</v>
      </c>
      <c r="C113" s="73"/>
      <c r="D113" s="32"/>
      <c r="E113" s="25"/>
      <c r="F113" s="25"/>
      <c r="G113" s="25"/>
    </row>
    <row r="114" spans="1:8" ht="28.5" customHeight="1">
      <c r="A114" s="47" t="s">
        <v>138</v>
      </c>
      <c r="B114" s="81" t="s">
        <v>85</v>
      </c>
      <c r="C114" s="81"/>
      <c r="D114" s="32"/>
      <c r="E114" s="25"/>
      <c r="F114" s="25"/>
      <c r="G114" s="25"/>
    </row>
    <row r="115" spans="1:8" ht="28.5" customHeight="1">
      <c r="A115" s="33" t="s">
        <v>59</v>
      </c>
      <c r="B115" s="70" t="s">
        <v>86</v>
      </c>
      <c r="C115" s="70"/>
      <c r="D115" s="32" t="s">
        <v>43</v>
      </c>
      <c r="E115" s="25"/>
      <c r="F115" s="25"/>
      <c r="G115" s="25"/>
      <c r="H115" s="26" t="str">
        <f t="shared" ref="H115:H125" si="6">IF(OR(E115="",F115=""),"Đề nghị nhập số liệu","")</f>
        <v>Đề nghị nhập số liệu</v>
      </c>
    </row>
    <row r="116" spans="1:8" ht="28.5" customHeight="1">
      <c r="A116" s="46" t="s">
        <v>59</v>
      </c>
      <c r="B116" s="70" t="s">
        <v>87</v>
      </c>
      <c r="C116" s="70"/>
      <c r="D116" s="32" t="s">
        <v>43</v>
      </c>
      <c r="E116" s="25"/>
      <c r="F116" s="25"/>
      <c r="G116" s="25"/>
      <c r="H116" s="26" t="str">
        <f t="shared" si="6"/>
        <v>Đề nghị nhập số liệu</v>
      </c>
    </row>
    <row r="117" spans="1:8" ht="28.5" customHeight="1">
      <c r="A117" s="46" t="s">
        <v>59</v>
      </c>
      <c r="B117" s="70" t="s">
        <v>88</v>
      </c>
      <c r="C117" s="70"/>
      <c r="D117" s="32" t="s">
        <v>43</v>
      </c>
      <c r="E117" s="25"/>
      <c r="F117" s="25"/>
      <c r="G117" s="25"/>
      <c r="H117" s="26" t="str">
        <f t="shared" si="6"/>
        <v>Đề nghị nhập số liệu</v>
      </c>
    </row>
    <row r="118" spans="1:8" ht="28.5" customHeight="1">
      <c r="A118" s="46" t="s">
        <v>59</v>
      </c>
      <c r="B118" s="70" t="s">
        <v>89</v>
      </c>
      <c r="C118" s="70"/>
      <c r="D118" s="32" t="s">
        <v>43</v>
      </c>
      <c r="E118" s="25"/>
      <c r="F118" s="25"/>
      <c r="G118" s="25"/>
      <c r="H118" s="26" t="str">
        <f t="shared" si="6"/>
        <v>Đề nghị nhập số liệu</v>
      </c>
    </row>
    <row r="119" spans="1:8" ht="28.5" customHeight="1">
      <c r="A119" s="46" t="s">
        <v>59</v>
      </c>
      <c r="B119" s="70" t="s">
        <v>90</v>
      </c>
      <c r="C119" s="70"/>
      <c r="D119" s="32" t="s">
        <v>43</v>
      </c>
      <c r="E119" s="25"/>
      <c r="F119" s="25"/>
      <c r="G119" s="25"/>
      <c r="H119" s="26" t="str">
        <f t="shared" si="6"/>
        <v>Đề nghị nhập số liệu</v>
      </c>
    </row>
    <row r="120" spans="1:8" ht="28.5" customHeight="1">
      <c r="A120" s="46" t="s">
        <v>59</v>
      </c>
      <c r="B120" s="70" t="s">
        <v>91</v>
      </c>
      <c r="C120" s="70"/>
      <c r="D120" s="32" t="s">
        <v>43</v>
      </c>
      <c r="E120" s="25"/>
      <c r="F120" s="25"/>
      <c r="G120" s="25"/>
      <c r="H120" s="26"/>
    </row>
    <row r="121" spans="1:8" ht="28.5" customHeight="1">
      <c r="A121" s="47" t="s">
        <v>139</v>
      </c>
      <c r="B121" s="81" t="s">
        <v>92</v>
      </c>
      <c r="C121" s="81"/>
      <c r="D121" s="32"/>
      <c r="E121" s="25"/>
      <c r="F121" s="25"/>
      <c r="G121" s="25"/>
    </row>
    <row r="122" spans="1:8" ht="28.5" customHeight="1">
      <c r="A122" s="33" t="s">
        <v>59</v>
      </c>
      <c r="B122" s="70" t="s">
        <v>93</v>
      </c>
      <c r="C122" s="70"/>
      <c r="D122" s="32" t="s">
        <v>43</v>
      </c>
      <c r="E122" s="25"/>
      <c r="F122" s="25"/>
      <c r="G122" s="25"/>
      <c r="H122" s="26" t="str">
        <f t="shared" si="6"/>
        <v>Đề nghị nhập số liệu</v>
      </c>
    </row>
    <row r="123" spans="1:8" ht="28.5" customHeight="1">
      <c r="A123" s="33" t="s">
        <v>59</v>
      </c>
      <c r="B123" s="70" t="s">
        <v>94</v>
      </c>
      <c r="C123" s="70"/>
      <c r="D123" s="32" t="s">
        <v>43</v>
      </c>
      <c r="E123" s="25"/>
      <c r="F123" s="25"/>
      <c r="G123" s="25"/>
      <c r="H123" s="26" t="str">
        <f t="shared" si="6"/>
        <v>Đề nghị nhập số liệu</v>
      </c>
    </row>
    <row r="124" spans="1:8" ht="28.5" customHeight="1">
      <c r="A124" s="33" t="s">
        <v>59</v>
      </c>
      <c r="B124" s="70" t="s">
        <v>95</v>
      </c>
      <c r="C124" s="70"/>
      <c r="D124" s="32" t="s">
        <v>43</v>
      </c>
      <c r="E124" s="25"/>
      <c r="F124" s="25"/>
      <c r="G124" s="25"/>
      <c r="H124" s="26" t="str">
        <f t="shared" si="6"/>
        <v>Đề nghị nhập số liệu</v>
      </c>
    </row>
    <row r="125" spans="1:8" ht="37.5" customHeight="1">
      <c r="A125" s="33" t="s">
        <v>59</v>
      </c>
      <c r="B125" s="70" t="s">
        <v>96</v>
      </c>
      <c r="C125" s="70"/>
      <c r="D125" s="32" t="s">
        <v>43</v>
      </c>
      <c r="E125" s="25"/>
      <c r="F125" s="25"/>
      <c r="G125" s="25"/>
      <c r="H125" s="26" t="str">
        <f t="shared" si="6"/>
        <v>Đề nghị nhập số liệu</v>
      </c>
    </row>
    <row r="126" spans="1:8" ht="37.5" customHeight="1">
      <c r="A126" s="45" t="s">
        <v>40</v>
      </c>
      <c r="B126" s="74" t="s">
        <v>177</v>
      </c>
      <c r="C126" s="75"/>
      <c r="D126" s="32"/>
      <c r="E126" s="25"/>
      <c r="F126" s="25"/>
      <c r="G126" s="25"/>
    </row>
    <row r="127" spans="1:8" ht="28.5" customHeight="1">
      <c r="A127" s="47" t="s">
        <v>42</v>
      </c>
      <c r="B127" s="81" t="s">
        <v>85</v>
      </c>
      <c r="C127" s="81"/>
      <c r="D127" s="32"/>
      <c r="E127" s="25"/>
      <c r="F127" s="25"/>
      <c r="G127" s="25"/>
    </row>
    <row r="128" spans="1:8" ht="28.5" customHeight="1">
      <c r="A128" s="33" t="s">
        <v>59</v>
      </c>
      <c r="B128" s="70" t="s">
        <v>86</v>
      </c>
      <c r="C128" s="70"/>
      <c r="D128" s="32" t="s">
        <v>18</v>
      </c>
      <c r="E128" s="24"/>
      <c r="F128" s="24"/>
      <c r="G128" s="25"/>
      <c r="H128" s="31" t="e">
        <f t="shared" ref="H128:H137" si="7">IF(OR(E128&gt;$E$17,F128&gt;$F$17),"Số liệu này không được lớn hơn tổng số đơn vị", IF(ABS(F128-E128)/E128&gt;20%,"Số liệu đột biến giữa hai năm, đề nghị giải thích",""))</f>
        <v>#DIV/0!</v>
      </c>
    </row>
    <row r="129" spans="1:8" ht="28.5" customHeight="1">
      <c r="A129" s="46" t="s">
        <v>59</v>
      </c>
      <c r="B129" s="70" t="s">
        <v>87</v>
      </c>
      <c r="C129" s="70"/>
      <c r="D129" s="32" t="s">
        <v>18</v>
      </c>
      <c r="E129" s="24"/>
      <c r="F129" s="24"/>
      <c r="G129" s="25"/>
      <c r="H129" s="31" t="e">
        <f t="shared" si="7"/>
        <v>#DIV/0!</v>
      </c>
    </row>
    <row r="130" spans="1:8" ht="28.5" customHeight="1">
      <c r="A130" s="46" t="s">
        <v>59</v>
      </c>
      <c r="B130" s="70" t="s">
        <v>88</v>
      </c>
      <c r="C130" s="70"/>
      <c r="D130" s="32" t="s">
        <v>18</v>
      </c>
      <c r="E130" s="24"/>
      <c r="F130" s="24"/>
      <c r="G130" s="25"/>
      <c r="H130" s="31" t="e">
        <f t="shared" si="7"/>
        <v>#DIV/0!</v>
      </c>
    </row>
    <row r="131" spans="1:8" ht="28.5" customHeight="1">
      <c r="A131" s="46" t="s">
        <v>59</v>
      </c>
      <c r="B131" s="70" t="s">
        <v>89</v>
      </c>
      <c r="C131" s="70"/>
      <c r="D131" s="32" t="s">
        <v>18</v>
      </c>
      <c r="E131" s="24"/>
      <c r="F131" s="24"/>
      <c r="G131" s="25"/>
      <c r="H131" s="31" t="e">
        <f t="shared" si="7"/>
        <v>#DIV/0!</v>
      </c>
    </row>
    <row r="132" spans="1:8" ht="28.5" customHeight="1">
      <c r="A132" s="46" t="s">
        <v>59</v>
      </c>
      <c r="B132" s="70" t="s">
        <v>90</v>
      </c>
      <c r="C132" s="70"/>
      <c r="D132" s="32" t="s">
        <v>18</v>
      </c>
      <c r="E132" s="24"/>
      <c r="F132" s="24"/>
      <c r="G132" s="25"/>
      <c r="H132" s="31" t="e">
        <f t="shared" si="7"/>
        <v>#DIV/0!</v>
      </c>
    </row>
    <row r="133" spans="1:8" ht="28.5" customHeight="1">
      <c r="A133" s="46" t="s">
        <v>59</v>
      </c>
      <c r="B133" s="70" t="s">
        <v>91</v>
      </c>
      <c r="C133" s="70"/>
      <c r="D133" s="32" t="s">
        <v>18</v>
      </c>
      <c r="E133" s="24"/>
      <c r="F133" s="24"/>
      <c r="G133" s="25"/>
      <c r="H133" s="31" t="e">
        <f t="shared" si="7"/>
        <v>#DIV/0!</v>
      </c>
    </row>
    <row r="134" spans="1:8" ht="28.5" customHeight="1">
      <c r="A134" s="47" t="s">
        <v>140</v>
      </c>
      <c r="B134" s="81" t="s">
        <v>92</v>
      </c>
      <c r="C134" s="81"/>
      <c r="D134" s="32"/>
      <c r="E134" s="25"/>
      <c r="F134" s="25"/>
      <c r="G134" s="25"/>
    </row>
    <row r="135" spans="1:8" ht="28.5" customHeight="1">
      <c r="A135" s="33" t="s">
        <v>59</v>
      </c>
      <c r="B135" s="70" t="s">
        <v>93</v>
      </c>
      <c r="C135" s="70"/>
      <c r="D135" s="32" t="s">
        <v>18</v>
      </c>
      <c r="E135" s="24"/>
      <c r="F135" s="24"/>
      <c r="G135" s="25"/>
      <c r="H135" s="31" t="e">
        <f t="shared" si="7"/>
        <v>#DIV/0!</v>
      </c>
    </row>
    <row r="136" spans="1:8" ht="28.5" customHeight="1">
      <c r="A136" s="33" t="s">
        <v>59</v>
      </c>
      <c r="B136" s="70" t="s">
        <v>94</v>
      </c>
      <c r="C136" s="70"/>
      <c r="D136" s="32" t="s">
        <v>18</v>
      </c>
      <c r="E136" s="24"/>
      <c r="F136" s="24"/>
      <c r="G136" s="25"/>
      <c r="H136" s="31" t="e">
        <f t="shared" si="7"/>
        <v>#DIV/0!</v>
      </c>
    </row>
    <row r="137" spans="1:8" ht="28.5" customHeight="1">
      <c r="A137" s="33" t="s">
        <v>59</v>
      </c>
      <c r="B137" s="70" t="s">
        <v>95</v>
      </c>
      <c r="C137" s="70"/>
      <c r="D137" s="32" t="s">
        <v>18</v>
      </c>
      <c r="E137" s="24"/>
      <c r="F137" s="24"/>
      <c r="G137" s="25"/>
      <c r="H137" s="31" t="e">
        <f t="shared" si="7"/>
        <v>#DIV/0!</v>
      </c>
    </row>
    <row r="138" spans="1:8" ht="28.5" customHeight="1">
      <c r="A138" s="33" t="s">
        <v>59</v>
      </c>
      <c r="B138" s="70" t="s">
        <v>96</v>
      </c>
      <c r="C138" s="70"/>
      <c r="D138" s="32" t="s">
        <v>18</v>
      </c>
      <c r="E138" s="24"/>
      <c r="F138" s="24"/>
      <c r="G138" s="25"/>
      <c r="H138" s="31" t="e">
        <f>IF(OR(E138&gt;$E$17,F138&gt;$F$17),"Số liệu này không được lớn hơn tổng số đơn vị", IF(ABS(F138-E138)/E138&gt;20%,"Số liệu đột biến giữa hai năm, đề nghị giải thích",""))</f>
        <v>#DIV/0!</v>
      </c>
    </row>
    <row r="139" spans="1:8" ht="28.5" customHeight="1">
      <c r="A139" s="36">
        <v>7</v>
      </c>
      <c r="B139" s="72" t="s">
        <v>97</v>
      </c>
      <c r="C139" s="72"/>
      <c r="D139" s="32"/>
      <c r="E139" s="25"/>
      <c r="F139" s="25"/>
      <c r="G139" s="25"/>
    </row>
    <row r="140" spans="1:8" ht="28.5" customHeight="1">
      <c r="A140" s="45" t="s">
        <v>129</v>
      </c>
      <c r="B140" s="80" t="s">
        <v>146</v>
      </c>
      <c r="C140" s="73"/>
      <c r="D140" s="32"/>
      <c r="E140" s="25"/>
      <c r="F140" s="25"/>
      <c r="G140" s="25"/>
    </row>
    <row r="141" spans="1:8" ht="31.7" customHeight="1">
      <c r="A141" s="33" t="s">
        <v>59</v>
      </c>
      <c r="B141" s="78" t="s">
        <v>98</v>
      </c>
      <c r="C141" s="79"/>
      <c r="D141" s="32" t="s">
        <v>121</v>
      </c>
      <c r="E141" s="48"/>
      <c r="F141" s="48"/>
      <c r="G141" s="25"/>
      <c r="H141" s="31" t="e">
        <f>IF(OR(E141&gt;1,F141&gt;1),"Số liệu này không được vượt quá 100%", IF(ABS(F141-E141)/E141&gt;20%,"Số liệu đột biến giữa hai năm, đề nghị giải thích",""))</f>
        <v>#DIV/0!</v>
      </c>
    </row>
    <row r="142" spans="1:8" ht="31.7" customHeight="1">
      <c r="A142" s="33" t="s">
        <v>59</v>
      </c>
      <c r="B142" s="78" t="s">
        <v>99</v>
      </c>
      <c r="C142" s="79"/>
      <c r="D142" s="32" t="s">
        <v>121</v>
      </c>
      <c r="E142" s="48"/>
      <c r="F142" s="48"/>
      <c r="G142" s="25"/>
      <c r="H142" s="31" t="e">
        <f>IF(OR(E142&gt;1,F142&gt;1),"Số liệu này không được vượt quá 100%", IF(ABS(F142-E142)/E142&gt;20%,"Số liệu đột biến giữa hai năm, đề nghị giải thích",""))</f>
        <v>#DIV/0!</v>
      </c>
    </row>
    <row r="143" spans="1:8" ht="31.7" customHeight="1">
      <c r="A143" s="33" t="s">
        <v>59</v>
      </c>
      <c r="B143" s="78" t="s">
        <v>103</v>
      </c>
      <c r="C143" s="79"/>
      <c r="D143" s="32" t="s">
        <v>121</v>
      </c>
      <c r="E143" s="48"/>
      <c r="F143" s="48"/>
      <c r="G143" s="25"/>
      <c r="H143" s="31" t="e">
        <f t="shared" ref="H143:H153" si="8">IF(OR(E143&gt;1,F143&gt;1),"Số liệu này không được vượt quá 100%", IF(ABS(F143-E143)/E143&gt;20%,"Số liệu đột biến giữa hai năm, đề nghị giải thích",""))</f>
        <v>#DIV/0!</v>
      </c>
    </row>
    <row r="144" spans="1:8" ht="31.7" customHeight="1">
      <c r="A144" s="33" t="s">
        <v>59</v>
      </c>
      <c r="B144" s="78" t="s">
        <v>100</v>
      </c>
      <c r="C144" s="79"/>
      <c r="D144" s="32" t="s">
        <v>121</v>
      </c>
      <c r="E144" s="48"/>
      <c r="F144" s="48"/>
      <c r="G144" s="25"/>
      <c r="H144" s="31" t="e">
        <f t="shared" si="8"/>
        <v>#DIV/0!</v>
      </c>
    </row>
    <row r="145" spans="1:8" ht="28.5" customHeight="1">
      <c r="A145" s="33" t="s">
        <v>59</v>
      </c>
      <c r="B145" s="78" t="s">
        <v>101</v>
      </c>
      <c r="C145" s="79"/>
      <c r="D145" s="32" t="s">
        <v>121</v>
      </c>
      <c r="E145" s="48"/>
      <c r="F145" s="48"/>
      <c r="G145" s="25"/>
      <c r="H145" s="31" t="e">
        <f t="shared" si="8"/>
        <v>#DIV/0!</v>
      </c>
    </row>
    <row r="146" spans="1:8" ht="28.5" customHeight="1">
      <c r="A146" s="33" t="s">
        <v>59</v>
      </c>
      <c r="B146" s="78" t="s">
        <v>102</v>
      </c>
      <c r="C146" s="79"/>
      <c r="D146" s="32" t="s">
        <v>121</v>
      </c>
      <c r="E146" s="48"/>
      <c r="F146" s="48"/>
      <c r="G146" s="25"/>
      <c r="H146" s="31" t="e">
        <f t="shared" si="8"/>
        <v>#DIV/0!</v>
      </c>
    </row>
    <row r="147" spans="1:8" ht="28.5" customHeight="1">
      <c r="A147" s="45" t="s">
        <v>130</v>
      </c>
      <c r="B147" s="73" t="s">
        <v>147</v>
      </c>
      <c r="C147" s="73"/>
      <c r="D147" s="32"/>
      <c r="E147" s="25"/>
      <c r="F147" s="25"/>
      <c r="G147" s="25"/>
    </row>
    <row r="148" spans="1:8" ht="26.45" customHeight="1">
      <c r="A148" s="33" t="s">
        <v>59</v>
      </c>
      <c r="B148" s="70" t="s">
        <v>98</v>
      </c>
      <c r="C148" s="70"/>
      <c r="D148" s="32" t="s">
        <v>121</v>
      </c>
      <c r="E148" s="48"/>
      <c r="F148" s="48"/>
      <c r="G148" s="25"/>
      <c r="H148" s="31" t="e">
        <f t="shared" si="8"/>
        <v>#DIV/0!</v>
      </c>
    </row>
    <row r="149" spans="1:8" ht="26.45" customHeight="1">
      <c r="A149" s="33" t="s">
        <v>59</v>
      </c>
      <c r="B149" s="70" t="s">
        <v>99</v>
      </c>
      <c r="C149" s="70"/>
      <c r="D149" s="32" t="s">
        <v>121</v>
      </c>
      <c r="E149" s="48"/>
      <c r="F149" s="48"/>
      <c r="G149" s="25"/>
      <c r="H149" s="31" t="e">
        <f t="shared" si="8"/>
        <v>#DIV/0!</v>
      </c>
    </row>
    <row r="150" spans="1:8" ht="26.45" customHeight="1">
      <c r="A150" s="33" t="s">
        <v>59</v>
      </c>
      <c r="B150" s="70" t="s">
        <v>103</v>
      </c>
      <c r="C150" s="70"/>
      <c r="D150" s="32" t="s">
        <v>121</v>
      </c>
      <c r="E150" s="48"/>
      <c r="F150" s="48"/>
      <c r="G150" s="25"/>
      <c r="H150" s="31" t="e">
        <f t="shared" si="8"/>
        <v>#DIV/0!</v>
      </c>
    </row>
    <row r="151" spans="1:8" ht="26.45" customHeight="1">
      <c r="A151" s="33" t="s">
        <v>59</v>
      </c>
      <c r="B151" s="70" t="s">
        <v>100</v>
      </c>
      <c r="C151" s="70"/>
      <c r="D151" s="32" t="s">
        <v>121</v>
      </c>
      <c r="E151" s="48"/>
      <c r="F151" s="48"/>
      <c r="G151" s="25"/>
      <c r="H151" s="31" t="e">
        <f t="shared" si="8"/>
        <v>#DIV/0!</v>
      </c>
    </row>
    <row r="152" spans="1:8" ht="28.5" customHeight="1">
      <c r="A152" s="33" t="s">
        <v>59</v>
      </c>
      <c r="B152" s="70" t="s">
        <v>101</v>
      </c>
      <c r="C152" s="70"/>
      <c r="D152" s="32" t="s">
        <v>121</v>
      </c>
      <c r="E152" s="48"/>
      <c r="F152" s="48"/>
      <c r="G152" s="25"/>
      <c r="H152" s="31" t="e">
        <f t="shared" si="8"/>
        <v>#DIV/0!</v>
      </c>
    </row>
    <row r="153" spans="1:8" ht="28.5" customHeight="1">
      <c r="A153" s="33" t="s">
        <v>59</v>
      </c>
      <c r="B153" s="70" t="s">
        <v>102</v>
      </c>
      <c r="C153" s="70"/>
      <c r="D153" s="32" t="s">
        <v>121</v>
      </c>
      <c r="E153" s="48"/>
      <c r="F153" s="48"/>
      <c r="G153" s="25"/>
      <c r="H153" s="31" t="e">
        <f t="shared" si="8"/>
        <v>#DIV/0!</v>
      </c>
    </row>
    <row r="154" spans="1:8" ht="28.5" customHeight="1">
      <c r="A154" s="45" t="s">
        <v>141</v>
      </c>
      <c r="B154" s="73" t="s">
        <v>131</v>
      </c>
      <c r="C154" s="73"/>
      <c r="D154" s="49" t="s">
        <v>19</v>
      </c>
      <c r="E154" s="24"/>
      <c r="F154" s="24"/>
      <c r="G154" s="50"/>
      <c r="H154" s="31" t="e">
        <f>IF(OR(E154/$E$18&gt;1,F154/$F$18&gt;1),"Số liệu này không được vượt quá tổng số cán bộ CCVC", IF(ABS(F154-E154)&gt;20%,"Số liệu đột biến giữa hai năm, đề nghị giải thích",""))</f>
        <v>#DIV/0!</v>
      </c>
    </row>
    <row r="155" spans="1:8" ht="51" customHeight="1">
      <c r="A155" s="45" t="s">
        <v>142</v>
      </c>
      <c r="B155" s="73" t="s">
        <v>104</v>
      </c>
      <c r="C155" s="73"/>
      <c r="D155" s="73"/>
      <c r="E155" s="73"/>
      <c r="F155" s="73"/>
      <c r="G155" s="73"/>
    </row>
    <row r="156" spans="1:8" ht="38.25" customHeight="1">
      <c r="A156" s="36">
        <v>8</v>
      </c>
      <c r="B156" s="76" t="s">
        <v>105</v>
      </c>
      <c r="C156" s="77"/>
      <c r="D156" s="77"/>
      <c r="E156" s="77"/>
      <c r="F156" s="77"/>
      <c r="G156" s="82"/>
    </row>
    <row r="157" spans="1:8" ht="50.25" customHeight="1">
      <c r="A157" s="45" t="s">
        <v>106</v>
      </c>
      <c r="B157" s="74" t="s">
        <v>143</v>
      </c>
      <c r="C157" s="75"/>
      <c r="D157" s="32" t="s">
        <v>112</v>
      </c>
      <c r="E157" s="24"/>
      <c r="F157" s="24"/>
      <c r="G157" s="25"/>
      <c r="H157" s="31" t="e">
        <f>IF(ABS(F157-E157)/E157&gt;40%,"Số liệu đột biến giữa hai năm, đề nghị giải thích","")</f>
        <v>#DIV/0!</v>
      </c>
    </row>
    <row r="158" spans="1:8" ht="50.25" customHeight="1">
      <c r="A158" s="45" t="s">
        <v>107</v>
      </c>
      <c r="B158" s="75" t="s">
        <v>145</v>
      </c>
      <c r="C158" s="75"/>
      <c r="D158" s="32" t="s">
        <v>112</v>
      </c>
      <c r="E158" s="24"/>
      <c r="F158" s="24"/>
      <c r="G158" s="25"/>
      <c r="H158" s="31" t="e">
        <f>IF(OR(SUM(E160:E163)/E158&lt;&gt;1,SUM(F160:F163)/F158&lt;&gt;1),"Tổng cộng dịch vụ các mức 1,2,3,4  phải bằng tổng số dịch vụ công trực tuyến",IF(ABS(F158-E158)/E158&gt;20%,"Số liệu đột biến giữa hai năm, đề nghị giải thích",""))</f>
        <v>#DIV/0!</v>
      </c>
    </row>
    <row r="159" spans="1:8" ht="28.5" customHeight="1">
      <c r="A159" s="33"/>
      <c r="B159" s="51" t="s">
        <v>144</v>
      </c>
      <c r="C159" s="51"/>
      <c r="D159" s="28"/>
      <c r="E159" s="29"/>
      <c r="F159" s="24"/>
      <c r="G159" s="29"/>
    </row>
    <row r="160" spans="1:8" ht="28.5" customHeight="1">
      <c r="A160" s="33" t="s">
        <v>108</v>
      </c>
      <c r="B160" s="70" t="s">
        <v>116</v>
      </c>
      <c r="C160" s="70"/>
      <c r="D160" s="32" t="s">
        <v>112</v>
      </c>
      <c r="E160" s="24"/>
      <c r="F160" s="24"/>
      <c r="G160" s="25"/>
      <c r="H160" s="31" t="e">
        <f>IF(ABS(F160-E160)/E160&gt;40%,"Số liệu đột biến giữa hai năm, đề nghị giải thích","")</f>
        <v>#DIV/0!</v>
      </c>
    </row>
    <row r="161" spans="1:8" ht="28.5" customHeight="1">
      <c r="A161" s="33" t="s">
        <v>109</v>
      </c>
      <c r="B161" s="70" t="s">
        <v>117</v>
      </c>
      <c r="C161" s="70"/>
      <c r="D161" s="32" t="s">
        <v>112</v>
      </c>
      <c r="E161" s="24"/>
      <c r="F161" s="24"/>
      <c r="G161" s="25"/>
      <c r="H161" s="31" t="e">
        <f t="shared" ref="H161:H163" si="9">IF(ABS(F161-E161)/E161&gt;20%,"Số liệu đột biến giữa hai năm, đề nghị giải thích","")</f>
        <v>#DIV/0!</v>
      </c>
    </row>
    <row r="162" spans="1:8" ht="28.5" customHeight="1">
      <c r="A162" s="33" t="s">
        <v>110</v>
      </c>
      <c r="B162" s="70" t="s">
        <v>118</v>
      </c>
      <c r="C162" s="70"/>
      <c r="D162" s="32" t="s">
        <v>112</v>
      </c>
      <c r="E162" s="24"/>
      <c r="F162" s="24"/>
      <c r="G162" s="25"/>
      <c r="H162" s="31" t="e">
        <f t="shared" si="9"/>
        <v>#DIV/0!</v>
      </c>
    </row>
    <row r="163" spans="1:8" ht="28.5" customHeight="1">
      <c r="A163" s="33" t="s">
        <v>111</v>
      </c>
      <c r="B163" s="70" t="s">
        <v>119</v>
      </c>
      <c r="C163" s="70"/>
      <c r="D163" s="32" t="s">
        <v>112</v>
      </c>
      <c r="E163" s="24"/>
      <c r="F163" s="24"/>
      <c r="G163" s="25"/>
      <c r="H163" s="31" t="e">
        <f t="shared" si="9"/>
        <v>#DIV/0!</v>
      </c>
    </row>
    <row r="164" spans="1:8" ht="28.5" customHeight="1">
      <c r="A164" s="36">
        <v>9</v>
      </c>
      <c r="B164" s="72" t="s">
        <v>134</v>
      </c>
      <c r="C164" s="72"/>
      <c r="D164" s="71"/>
      <c r="E164" s="71"/>
      <c r="F164" s="71"/>
      <c r="G164" s="71"/>
    </row>
    <row r="165" spans="1:8" ht="24" customHeight="1">
      <c r="A165" s="45" t="s">
        <v>114</v>
      </c>
      <c r="B165" s="73" t="s">
        <v>113</v>
      </c>
      <c r="C165" s="73"/>
      <c r="D165" s="71"/>
      <c r="E165" s="71"/>
      <c r="F165" s="71"/>
      <c r="G165" s="71"/>
    </row>
    <row r="166" spans="1:8" ht="45">
      <c r="A166" s="45" t="s">
        <v>115</v>
      </c>
      <c r="B166" s="68" t="s">
        <v>151</v>
      </c>
      <c r="C166" s="68"/>
      <c r="D166" s="52" t="s">
        <v>150</v>
      </c>
      <c r="E166" s="24"/>
      <c r="F166" s="24"/>
      <c r="G166" s="53"/>
      <c r="H166" s="26" t="str">
        <f>IF(AND(E166="",F166=""),"Đề nghị nhập số liệu","")</f>
        <v>Đề nghị nhập số liệu</v>
      </c>
    </row>
    <row r="167" spans="1:8" ht="28.5" customHeight="1">
      <c r="A167" s="36" t="s">
        <v>120</v>
      </c>
      <c r="B167" s="69" t="s">
        <v>184</v>
      </c>
      <c r="C167" s="69"/>
      <c r="D167" s="23" t="s">
        <v>52</v>
      </c>
      <c r="E167" s="24"/>
      <c r="F167" s="24"/>
      <c r="G167" s="25"/>
      <c r="H167" s="26" t="str">
        <f>IF(OR(E167="",F167=""),"Đề nghị nhập số liệu","")</f>
        <v>Đề nghị nhập số liệu</v>
      </c>
    </row>
    <row r="168" spans="1:8" ht="15">
      <c r="D168" s="54"/>
    </row>
    <row r="169" spans="1:8" ht="15">
      <c r="B169" s="55" t="s">
        <v>178</v>
      </c>
      <c r="D169" s="54"/>
    </row>
    <row r="170" spans="1:8" ht="15">
      <c r="D170" s="54"/>
    </row>
    <row r="171" spans="1:8" ht="21.2" customHeight="1">
      <c r="A171" s="33" t="s">
        <v>59</v>
      </c>
      <c r="B171" s="22" t="s">
        <v>123</v>
      </c>
      <c r="C171" s="66"/>
      <c r="D171" s="66"/>
      <c r="E171" s="66"/>
      <c r="F171" s="66"/>
      <c r="G171" s="67"/>
    </row>
    <row r="172" spans="1:8" ht="21.2" customHeight="1">
      <c r="A172" s="33" t="s">
        <v>59</v>
      </c>
      <c r="B172" s="22" t="s">
        <v>124</v>
      </c>
      <c r="C172" s="66"/>
      <c r="D172" s="66"/>
      <c r="E172" s="66"/>
      <c r="F172" s="66"/>
      <c r="G172" s="67"/>
    </row>
    <row r="173" spans="1:8" ht="21.2" customHeight="1">
      <c r="A173" s="33" t="s">
        <v>59</v>
      </c>
      <c r="B173" s="22" t="s">
        <v>125</v>
      </c>
      <c r="C173" s="66"/>
      <c r="D173" s="66"/>
      <c r="E173" s="66"/>
      <c r="F173" s="66"/>
      <c r="G173" s="67"/>
    </row>
    <row r="174" spans="1:8" ht="21.2" customHeight="1">
      <c r="A174" s="33" t="s">
        <v>59</v>
      </c>
      <c r="B174" s="22" t="s">
        <v>128</v>
      </c>
      <c r="C174" s="66"/>
      <c r="D174" s="66"/>
      <c r="E174" s="66"/>
      <c r="F174" s="66"/>
      <c r="G174" s="67"/>
    </row>
    <row r="175" spans="1:8" ht="21.2" customHeight="1">
      <c r="A175" s="33" t="s">
        <v>59</v>
      </c>
      <c r="B175" s="22" t="s">
        <v>126</v>
      </c>
      <c r="C175" s="66"/>
      <c r="D175" s="66"/>
      <c r="E175" s="66"/>
      <c r="F175" s="66"/>
      <c r="G175" s="67"/>
    </row>
    <row r="176" spans="1:8" ht="21.2" customHeight="1">
      <c r="A176" s="33" t="s">
        <v>59</v>
      </c>
      <c r="B176" s="22" t="s">
        <v>9</v>
      </c>
      <c r="C176" s="66"/>
      <c r="D176" s="66"/>
      <c r="E176" s="66"/>
      <c r="F176" s="66"/>
      <c r="G176" s="67"/>
    </row>
    <row r="177" spans="2:7" ht="15">
      <c r="D177" s="54"/>
    </row>
    <row r="178" spans="2:7" ht="15">
      <c r="D178" s="54"/>
    </row>
    <row r="179" spans="2:7" ht="15">
      <c r="D179" s="63" t="s">
        <v>154</v>
      </c>
      <c r="E179" s="63"/>
      <c r="F179" s="63"/>
      <c r="G179" s="63"/>
    </row>
    <row r="180" spans="2:7" ht="44.25">
      <c r="B180" s="56" t="s">
        <v>157</v>
      </c>
      <c r="D180" s="64" t="s">
        <v>158</v>
      </c>
      <c r="E180" s="65"/>
      <c r="F180" s="65"/>
      <c r="G180" s="65"/>
    </row>
    <row r="181" spans="2:7" ht="15">
      <c r="D181" s="54"/>
    </row>
    <row r="182" spans="2:7" ht="15">
      <c r="D182" s="54"/>
    </row>
    <row r="183" spans="2:7" ht="15">
      <c r="D183" s="54"/>
    </row>
    <row r="184" spans="2:7" ht="15">
      <c r="D184" s="54"/>
    </row>
  </sheetData>
  <customSheetViews>
    <customSheetView guid="{8DF2DFA8-7EE8-45E6-92CB-68BF2FD72D63}" topLeftCell="A109">
      <selection activeCell="E154" sqref="E154"/>
      <pageMargins left="0.37" right="0.23622047244094491" top="0.47244094488188981" bottom="0.51181102362204722" header="0.31496062992125984" footer="0.31496062992125984"/>
      <pageSetup paperSize="9" orientation="portrait" r:id="rId1"/>
      <headerFooter>
        <oddFooter>&amp;C&amp;P</oddFooter>
      </headerFooter>
    </customSheetView>
    <customSheetView guid="{441F8A54-E412-4FAB-B933-D96F70858AF6}" scale="85" showPageBreaks="1" topLeftCell="A151">
      <selection activeCell="G134" sqref="G134"/>
      <pageMargins left="0.7" right="0.23622047244094491" top="0.47244094488188981" bottom="0.51181102362204722" header="0.31496062992125984" footer="0.31496062992125984"/>
      <pageSetup paperSize="9" orientation="landscape" r:id="rId2"/>
      <headerFooter>
        <oddFooter>&amp;C&amp;P</oddFooter>
      </headerFooter>
    </customSheetView>
  </customSheetViews>
  <mergeCells count="171">
    <mergeCell ref="B156:G156"/>
    <mergeCell ref="B36:C36"/>
    <mergeCell ref="B37:C37"/>
    <mergeCell ref="B20:C20"/>
    <mergeCell ref="B22:C22"/>
    <mergeCell ref="B24:C24"/>
    <mergeCell ref="B27:C27"/>
    <mergeCell ref="B31:C31"/>
    <mergeCell ref="B54:C54"/>
    <mergeCell ref="B61:C61"/>
    <mergeCell ref="B56:C56"/>
    <mergeCell ref="B57:C57"/>
    <mergeCell ref="B58:C58"/>
    <mergeCell ref="B59:C59"/>
    <mergeCell ref="B60:C60"/>
    <mergeCell ref="B62:C62"/>
    <mergeCell ref="B49:C49"/>
    <mergeCell ref="B50:C50"/>
    <mergeCell ref="B51:C51"/>
    <mergeCell ref="B52:C52"/>
    <mergeCell ref="B53:C53"/>
    <mergeCell ref="B55:C55"/>
    <mergeCell ref="B68:C68"/>
    <mergeCell ref="B71:C71"/>
    <mergeCell ref="B19:C19"/>
    <mergeCell ref="B43:C43"/>
    <mergeCell ref="B44:C44"/>
    <mergeCell ref="B45:C45"/>
    <mergeCell ref="B46:C46"/>
    <mergeCell ref="B47:C47"/>
    <mergeCell ref="B48:C48"/>
    <mergeCell ref="B42:C42"/>
    <mergeCell ref="B21:C21"/>
    <mergeCell ref="B28:C28"/>
    <mergeCell ref="B26:C26"/>
    <mergeCell ref="B38:C38"/>
    <mergeCell ref="B39:C39"/>
    <mergeCell ref="B40:C40"/>
    <mergeCell ref="B41:C41"/>
    <mergeCell ref="B29:C29"/>
    <mergeCell ref="B30:C30"/>
    <mergeCell ref="B32:C32"/>
    <mergeCell ref="B33:C33"/>
    <mergeCell ref="B34:C34"/>
    <mergeCell ref="B35:C35"/>
    <mergeCell ref="D1:G1"/>
    <mergeCell ref="D2:G2"/>
    <mergeCell ref="B18:C18"/>
    <mergeCell ref="B17:C17"/>
    <mergeCell ref="C10:G10"/>
    <mergeCell ref="C11:G11"/>
    <mergeCell ref="C12:G12"/>
    <mergeCell ref="A1:C1"/>
    <mergeCell ref="A2:C2"/>
    <mergeCell ref="A7:G7"/>
    <mergeCell ref="A4:G4"/>
    <mergeCell ref="A5:G5"/>
    <mergeCell ref="B8:G8"/>
    <mergeCell ref="C13:G13"/>
    <mergeCell ref="C14:G14"/>
    <mergeCell ref="C15:G15"/>
    <mergeCell ref="B16:C16"/>
    <mergeCell ref="B72:C72"/>
    <mergeCell ref="B73:C73"/>
    <mergeCell ref="B74:C74"/>
    <mergeCell ref="B75:C75"/>
    <mergeCell ref="B63:C63"/>
    <mergeCell ref="B64:C64"/>
    <mergeCell ref="B65:C65"/>
    <mergeCell ref="B66:C66"/>
    <mergeCell ref="B67:C67"/>
    <mergeCell ref="B82:C82"/>
    <mergeCell ref="B83:C83"/>
    <mergeCell ref="B84:C84"/>
    <mergeCell ref="B85:C85"/>
    <mergeCell ref="B86:C86"/>
    <mergeCell ref="B89:C89"/>
    <mergeCell ref="B76:C76"/>
    <mergeCell ref="B77:C77"/>
    <mergeCell ref="B78:C78"/>
    <mergeCell ref="B79:C79"/>
    <mergeCell ref="B80:C80"/>
    <mergeCell ref="B81:C81"/>
    <mergeCell ref="B96:C96"/>
    <mergeCell ref="B97:C97"/>
    <mergeCell ref="B98:C98"/>
    <mergeCell ref="B99:C99"/>
    <mergeCell ref="B100:C100"/>
    <mergeCell ref="B101:C101"/>
    <mergeCell ref="B90:C90"/>
    <mergeCell ref="B91:C91"/>
    <mergeCell ref="B92:C92"/>
    <mergeCell ref="B93:C93"/>
    <mergeCell ref="B94:C94"/>
    <mergeCell ref="B95:C95"/>
    <mergeCell ref="B108:C108"/>
    <mergeCell ref="B109:C109"/>
    <mergeCell ref="B110:C110"/>
    <mergeCell ref="B113:C113"/>
    <mergeCell ref="B102:C102"/>
    <mergeCell ref="B103:C103"/>
    <mergeCell ref="B104:C104"/>
    <mergeCell ref="B105:C105"/>
    <mergeCell ref="B106:C106"/>
    <mergeCell ref="B107:C107"/>
    <mergeCell ref="B112:G112"/>
    <mergeCell ref="B118:C118"/>
    <mergeCell ref="B119:C119"/>
    <mergeCell ref="B120:C120"/>
    <mergeCell ref="B121:C121"/>
    <mergeCell ref="B122:C122"/>
    <mergeCell ref="B123:C123"/>
    <mergeCell ref="B114:C114"/>
    <mergeCell ref="B111:G111"/>
    <mergeCell ref="B115:C115"/>
    <mergeCell ref="B116:C116"/>
    <mergeCell ref="B117:C117"/>
    <mergeCell ref="B132:C132"/>
    <mergeCell ref="B133:C133"/>
    <mergeCell ref="B134:C134"/>
    <mergeCell ref="B135:C135"/>
    <mergeCell ref="B124:C124"/>
    <mergeCell ref="B125:C125"/>
    <mergeCell ref="B126:C126"/>
    <mergeCell ref="B127:C127"/>
    <mergeCell ref="B128:C128"/>
    <mergeCell ref="B129:C129"/>
    <mergeCell ref="B155:G155"/>
    <mergeCell ref="B87:C87"/>
    <mergeCell ref="B88:C88"/>
    <mergeCell ref="B148:C148"/>
    <mergeCell ref="B149:C149"/>
    <mergeCell ref="B150:C150"/>
    <mergeCell ref="B151:C151"/>
    <mergeCell ref="B152:C152"/>
    <mergeCell ref="B153:C153"/>
    <mergeCell ref="B154:C154"/>
    <mergeCell ref="B142:C142"/>
    <mergeCell ref="B143:C143"/>
    <mergeCell ref="B144:C144"/>
    <mergeCell ref="B145:C145"/>
    <mergeCell ref="B146:C146"/>
    <mergeCell ref="B147:C147"/>
    <mergeCell ref="B136:C136"/>
    <mergeCell ref="B137:C137"/>
    <mergeCell ref="B138:C138"/>
    <mergeCell ref="B139:C139"/>
    <mergeCell ref="B140:C140"/>
    <mergeCell ref="B141:C141"/>
    <mergeCell ref="B130:C130"/>
    <mergeCell ref="B131:C131"/>
    <mergeCell ref="B161:C161"/>
    <mergeCell ref="B162:C162"/>
    <mergeCell ref="B163:C163"/>
    <mergeCell ref="B160:C160"/>
    <mergeCell ref="D165:G165"/>
    <mergeCell ref="B164:C164"/>
    <mergeCell ref="B165:C165"/>
    <mergeCell ref="D164:G164"/>
    <mergeCell ref="B157:C157"/>
    <mergeCell ref="B158:C158"/>
    <mergeCell ref="D179:G179"/>
    <mergeCell ref="D180:G180"/>
    <mergeCell ref="C171:G171"/>
    <mergeCell ref="C172:G172"/>
    <mergeCell ref="C173:G173"/>
    <mergeCell ref="C174:G174"/>
    <mergeCell ref="C175:G175"/>
    <mergeCell ref="C176:G176"/>
    <mergeCell ref="B166:C166"/>
    <mergeCell ref="B167:C167"/>
  </mergeCells>
  <pageMargins left="1.01" right="0.23622047244094499" top="0.57999999999999996" bottom="0.59" header="0.31496062992126" footer="0.31496062992126"/>
  <pageSetup paperSize="9" scale="95" orientation="landscape" r:id="rId3"/>
  <headerFooter>
    <oddFooter>&amp;C&amp;P</oddFooter>
  </headerFooter>
  <drawing r:id="rId4"/>
</worksheet>
</file>

<file path=xl/worksheets/sheet2.xml><?xml version="1.0" encoding="utf-8"?>
<worksheet xmlns="http://schemas.openxmlformats.org/spreadsheetml/2006/main" xmlns:r="http://schemas.openxmlformats.org/officeDocument/2006/relationships">
  <dimension ref="A1:C27"/>
  <sheetViews>
    <sheetView workbookViewId="0">
      <selection activeCell="C7" sqref="C7"/>
    </sheetView>
  </sheetViews>
  <sheetFormatPr defaultRowHeight="15"/>
  <cols>
    <col min="1" max="1" width="5.28515625" style="8" customWidth="1"/>
    <col min="2" max="2" width="51" style="8" customWidth="1"/>
    <col min="3" max="3" width="28.5703125" style="8" customWidth="1"/>
  </cols>
  <sheetData>
    <row r="1" spans="1:3" ht="15.75">
      <c r="A1" s="102" t="s">
        <v>82</v>
      </c>
      <c r="B1" s="102"/>
      <c r="C1" s="102"/>
    </row>
    <row r="3" spans="1:3" ht="26.45" customHeight="1">
      <c r="A3" s="57" t="s">
        <v>70</v>
      </c>
      <c r="B3" s="57" t="s">
        <v>71</v>
      </c>
      <c r="C3" s="57" t="s">
        <v>72</v>
      </c>
    </row>
    <row r="4" spans="1:3" ht="23.25" customHeight="1">
      <c r="A4" s="1" t="s">
        <v>76</v>
      </c>
      <c r="B4" s="2" t="s">
        <v>183</v>
      </c>
      <c r="C4" s="2"/>
    </row>
    <row r="5" spans="1:3" ht="23.25" customHeight="1">
      <c r="A5" s="3">
        <v>1</v>
      </c>
      <c r="B5" s="4"/>
      <c r="C5" s="4"/>
    </row>
    <row r="6" spans="1:3" ht="23.25" customHeight="1">
      <c r="A6" s="3">
        <v>2</v>
      </c>
      <c r="B6" s="4"/>
      <c r="C6" s="4"/>
    </row>
    <row r="7" spans="1:3" ht="23.25" customHeight="1">
      <c r="A7" s="3">
        <v>3</v>
      </c>
      <c r="B7" s="4"/>
      <c r="C7" s="4"/>
    </row>
    <row r="8" spans="1:3" ht="23.25" customHeight="1">
      <c r="A8" s="3">
        <v>4</v>
      </c>
      <c r="B8" s="4"/>
      <c r="C8" s="4"/>
    </row>
    <row r="9" spans="1:3" ht="23.25" customHeight="1">
      <c r="A9" s="3">
        <v>5</v>
      </c>
      <c r="B9" s="4"/>
      <c r="C9" s="4"/>
    </row>
    <row r="10" spans="1:3" ht="23.25" customHeight="1">
      <c r="A10" s="3"/>
      <c r="B10" s="4" t="s">
        <v>132</v>
      </c>
      <c r="C10" s="4"/>
    </row>
    <row r="11" spans="1:3" ht="23.25" customHeight="1">
      <c r="A11" s="1" t="s">
        <v>77</v>
      </c>
      <c r="B11" s="2" t="s">
        <v>78</v>
      </c>
      <c r="C11" s="4"/>
    </row>
    <row r="12" spans="1:3" ht="23.25" customHeight="1">
      <c r="A12" s="3">
        <v>1</v>
      </c>
      <c r="B12" s="4"/>
      <c r="C12" s="4"/>
    </row>
    <row r="13" spans="1:3" ht="23.25" customHeight="1">
      <c r="A13" s="3">
        <v>2</v>
      </c>
      <c r="B13" s="4"/>
      <c r="C13" s="4"/>
    </row>
    <row r="14" spans="1:3" ht="23.25" customHeight="1">
      <c r="A14" s="3">
        <v>3</v>
      </c>
      <c r="B14" s="4"/>
      <c r="C14" s="4"/>
    </row>
    <row r="15" spans="1:3" ht="23.25" customHeight="1">
      <c r="A15" s="3">
        <v>4</v>
      </c>
      <c r="B15" s="4"/>
      <c r="C15" s="4"/>
    </row>
    <row r="16" spans="1:3" ht="23.25" customHeight="1">
      <c r="A16" s="3">
        <v>5</v>
      </c>
      <c r="B16" s="4"/>
      <c r="C16" s="4"/>
    </row>
    <row r="17" spans="1:3" ht="23.25" customHeight="1">
      <c r="A17" s="3"/>
      <c r="B17" s="4" t="s">
        <v>133</v>
      </c>
      <c r="C17" s="4"/>
    </row>
    <row r="18" spans="1:3" ht="23.25" customHeight="1">
      <c r="A18" s="1" t="s">
        <v>79</v>
      </c>
      <c r="B18" s="2" t="s">
        <v>80</v>
      </c>
      <c r="C18" s="4"/>
    </row>
    <row r="19" spans="1:3" ht="23.25" customHeight="1">
      <c r="A19" s="3">
        <v>1</v>
      </c>
      <c r="B19" s="4"/>
      <c r="C19" s="4"/>
    </row>
    <row r="20" spans="1:3" ht="23.25" customHeight="1">
      <c r="A20" s="3">
        <v>2</v>
      </c>
      <c r="B20" s="4"/>
      <c r="C20" s="4"/>
    </row>
    <row r="21" spans="1:3" ht="23.25" customHeight="1">
      <c r="A21" s="3">
        <v>3</v>
      </c>
      <c r="B21" s="4"/>
      <c r="C21" s="4"/>
    </row>
    <row r="22" spans="1:3" ht="23.25" customHeight="1">
      <c r="A22" s="3">
        <v>4</v>
      </c>
      <c r="B22" s="4"/>
      <c r="C22" s="4"/>
    </row>
    <row r="23" spans="1:3" ht="23.25" customHeight="1">
      <c r="A23" s="3">
        <v>5</v>
      </c>
      <c r="B23" s="4"/>
      <c r="C23" s="4"/>
    </row>
    <row r="24" spans="1:3" ht="23.25" customHeight="1">
      <c r="A24" s="3"/>
      <c r="B24" s="4" t="s">
        <v>133</v>
      </c>
      <c r="C24" s="4"/>
    </row>
    <row r="25" spans="1:3" ht="15.75">
      <c r="A25" s="5"/>
      <c r="B25" s="6"/>
      <c r="C25" s="6"/>
    </row>
    <row r="26" spans="1:3" ht="15.75">
      <c r="A26" s="5"/>
      <c r="B26" s="6"/>
      <c r="C26" s="6"/>
    </row>
    <row r="27" spans="1:3" ht="15.75">
      <c r="A27" s="7"/>
    </row>
  </sheetData>
  <customSheetViews>
    <customSheetView guid="{8DF2DFA8-7EE8-45E6-92CB-68BF2FD72D63}">
      <selection activeCell="E11" sqref="E11"/>
      <pageMargins left="0.63" right="0.39" top="0.51" bottom="0.75" header="0.3" footer="0.3"/>
      <pageSetup paperSize="9" orientation="portrait" r:id="rId1"/>
    </customSheetView>
    <customSheetView guid="{441F8A54-E412-4FAB-B933-D96F70858AF6}">
      <selection activeCell="B17" sqref="B17"/>
      <pageMargins left="0.63" right="0.39" top="0.51" bottom="0.75" header="0.3" footer="0.3"/>
      <pageSetup paperSize="9" orientation="portrait" r:id="rId2"/>
    </customSheetView>
  </customSheetViews>
  <mergeCells count="1">
    <mergeCell ref="A1:C1"/>
  </mergeCells>
  <pageMargins left="0.63" right="0.39" top="0.51"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dimension ref="A1:H17"/>
  <sheetViews>
    <sheetView workbookViewId="0">
      <selection activeCell="D13" sqref="D13"/>
    </sheetView>
  </sheetViews>
  <sheetFormatPr defaultRowHeight="15"/>
  <cols>
    <col min="1" max="1" width="5.28515625" style="8" customWidth="1"/>
    <col min="2" max="2" width="24.5703125" style="8" customWidth="1"/>
    <col min="3" max="3" width="18.28515625" style="8" customWidth="1"/>
    <col min="4" max="4" width="22" style="8" customWidth="1"/>
    <col min="5" max="5" width="18.85546875" style="8" customWidth="1"/>
    <col min="6" max="6" width="12" style="8" customWidth="1"/>
    <col min="7" max="7" width="13.28515625" style="8" customWidth="1"/>
    <col min="8" max="8" width="20" style="8" customWidth="1"/>
  </cols>
  <sheetData>
    <row r="1" spans="1:8" ht="15.75">
      <c r="A1" s="102" t="s">
        <v>182</v>
      </c>
      <c r="B1" s="102"/>
      <c r="C1" s="102"/>
      <c r="D1" s="102"/>
      <c r="E1" s="102"/>
      <c r="F1" s="102"/>
      <c r="G1" s="102"/>
      <c r="H1" s="11"/>
    </row>
    <row r="3" spans="1:8" ht="15.75">
      <c r="A3" s="105" t="s">
        <v>70</v>
      </c>
      <c r="B3" s="105" t="s">
        <v>73</v>
      </c>
      <c r="C3" s="107" t="s">
        <v>179</v>
      </c>
      <c r="D3" s="107"/>
      <c r="E3" s="105" t="s">
        <v>74</v>
      </c>
      <c r="F3" s="103" t="s">
        <v>75</v>
      </c>
      <c r="G3" s="104"/>
      <c r="H3" s="105" t="s">
        <v>72</v>
      </c>
    </row>
    <row r="4" spans="1:8" ht="15.75">
      <c r="A4" s="106"/>
      <c r="B4" s="106"/>
      <c r="C4" s="57" t="s">
        <v>180</v>
      </c>
      <c r="D4" s="57" t="s">
        <v>181</v>
      </c>
      <c r="E4" s="106"/>
      <c r="F4" s="57" t="s">
        <v>148</v>
      </c>
      <c r="G4" s="57" t="s">
        <v>152</v>
      </c>
      <c r="H4" s="106"/>
    </row>
    <row r="5" spans="1:8" ht="21.75" customHeight="1">
      <c r="A5" s="3">
        <v>1</v>
      </c>
      <c r="B5" s="2"/>
      <c r="C5" s="2"/>
      <c r="D5" s="2"/>
      <c r="E5" s="2"/>
      <c r="F5" s="9"/>
      <c r="G5" s="9"/>
      <c r="H5" s="2"/>
    </row>
    <row r="6" spans="1:8" ht="21.75" customHeight="1">
      <c r="A6" s="3">
        <v>2</v>
      </c>
      <c r="B6" s="4"/>
      <c r="C6" s="4"/>
      <c r="D6" s="4"/>
      <c r="E6" s="4"/>
      <c r="F6" s="10"/>
      <c r="G6" s="10"/>
      <c r="H6" s="4"/>
    </row>
    <row r="7" spans="1:8" ht="21.75" customHeight="1">
      <c r="A7" s="3">
        <v>3</v>
      </c>
      <c r="B7" s="4"/>
      <c r="C7" s="4"/>
      <c r="D7" s="4"/>
      <c r="E7" s="4"/>
      <c r="F7" s="10"/>
      <c r="G7" s="10"/>
      <c r="H7" s="4"/>
    </row>
    <row r="8" spans="1:8" ht="21.75" customHeight="1">
      <c r="A8" s="3">
        <v>4</v>
      </c>
      <c r="B8" s="4"/>
      <c r="C8" s="4"/>
      <c r="D8" s="4"/>
      <c r="E8" s="4"/>
      <c r="F8" s="10"/>
      <c r="G8" s="10"/>
      <c r="H8" s="4"/>
    </row>
    <row r="9" spans="1:8" ht="21.75" customHeight="1">
      <c r="A9" s="3">
        <v>5</v>
      </c>
      <c r="B9" s="4"/>
      <c r="C9" s="4"/>
      <c r="D9" s="4"/>
      <c r="E9" s="4"/>
      <c r="F9" s="10"/>
      <c r="G9" s="10"/>
      <c r="H9" s="4"/>
    </row>
    <row r="10" spans="1:8" ht="21.75" customHeight="1">
      <c r="A10" s="3">
        <v>6</v>
      </c>
      <c r="B10" s="4"/>
      <c r="C10" s="4"/>
      <c r="D10" s="4"/>
      <c r="E10" s="4"/>
      <c r="F10" s="10"/>
      <c r="G10" s="10"/>
      <c r="H10" s="4"/>
    </row>
    <row r="11" spans="1:8" ht="21.75" customHeight="1">
      <c r="A11" s="3">
        <v>7</v>
      </c>
      <c r="B11" s="4"/>
      <c r="C11" s="4"/>
      <c r="D11" s="4"/>
      <c r="E11" s="4"/>
      <c r="F11" s="10"/>
      <c r="G11" s="10"/>
      <c r="H11" s="4"/>
    </row>
    <row r="12" spans="1:8" ht="21.75" customHeight="1">
      <c r="A12" s="3">
        <v>8</v>
      </c>
      <c r="B12" s="4"/>
      <c r="C12" s="4"/>
      <c r="D12" s="4"/>
      <c r="E12" s="4"/>
      <c r="F12" s="10"/>
      <c r="G12" s="10"/>
      <c r="H12" s="4"/>
    </row>
    <row r="13" spans="1:8" ht="21.75" customHeight="1">
      <c r="A13" s="3">
        <v>9</v>
      </c>
      <c r="B13" s="4"/>
      <c r="C13" s="4"/>
      <c r="D13" s="4"/>
      <c r="E13" s="4"/>
      <c r="F13" s="10"/>
      <c r="G13" s="10"/>
      <c r="H13" s="4"/>
    </row>
    <row r="14" spans="1:8" ht="21.75" customHeight="1">
      <c r="A14" s="3">
        <v>10</v>
      </c>
      <c r="B14" s="4"/>
      <c r="C14" s="4"/>
      <c r="D14" s="4"/>
      <c r="E14" s="4"/>
      <c r="F14" s="10"/>
      <c r="G14" s="10"/>
      <c r="H14" s="4"/>
    </row>
    <row r="15" spans="1:8" ht="21.75" customHeight="1">
      <c r="A15" s="3"/>
      <c r="B15" s="4" t="s">
        <v>132</v>
      </c>
      <c r="C15" s="4"/>
      <c r="D15" s="4"/>
      <c r="E15" s="4"/>
      <c r="F15" s="10"/>
      <c r="G15" s="10"/>
      <c r="H15" s="4"/>
    </row>
    <row r="16" spans="1:8" ht="15.75">
      <c r="A16" s="5"/>
      <c r="B16" s="6"/>
      <c r="C16" s="6"/>
      <c r="D16" s="6"/>
      <c r="E16" s="6"/>
      <c r="F16" s="6"/>
      <c r="G16" s="6"/>
      <c r="H16" s="6"/>
    </row>
    <row r="17" spans="1:1" ht="15.75">
      <c r="A17" s="7"/>
    </row>
  </sheetData>
  <customSheetViews>
    <customSheetView guid="{8DF2DFA8-7EE8-45E6-92CB-68BF2FD72D63}">
      <selection activeCell="G1" sqref="G1"/>
      <pageMargins left="0.4" right="0.34" top="0.45" bottom="0.75" header="0.3" footer="0.3"/>
      <pageSetup paperSize="9" orientation="portrait" r:id="rId1"/>
    </customSheetView>
    <customSheetView guid="{441F8A54-E412-4FAB-B933-D96F70858AF6}">
      <selection activeCell="G1" sqref="G1"/>
      <pageMargins left="0.4" right="0.34" top="0.45" bottom="0.75" header="0.3" footer="0.3"/>
      <pageSetup paperSize="9" orientation="portrait" r:id="rId2"/>
    </customSheetView>
  </customSheetViews>
  <mergeCells count="7">
    <mergeCell ref="A1:G1"/>
    <mergeCell ref="F3:G3"/>
    <mergeCell ref="B3:B4"/>
    <mergeCell ref="E3:E4"/>
    <mergeCell ref="H3:H4"/>
    <mergeCell ref="A3:A4"/>
    <mergeCell ref="C3:D3"/>
  </mergeCells>
  <pageMargins left="0.71" right="0.34" top="0.4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Thông tin chung</vt:lpstr>
      <vt:lpstr>CSDL chuyên ngành</vt:lpstr>
      <vt:lpstr>Phần mềm nguồn mở</vt:lpstr>
      <vt:lpstr>'Thông tin chung'!Print_Area</vt:lpstr>
      <vt:lpstr>'Thông tin chung'!Print_Titles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THANHTUNG</cp:lastModifiedBy>
  <cp:lastPrinted>2020-05-21T22:29:25Z</cp:lastPrinted>
  <dcterms:created xsi:type="dcterms:W3CDTF">2018-03-21T02:59:06Z</dcterms:created>
  <dcterms:modified xsi:type="dcterms:W3CDTF">2020-05-21T22:38:16Z</dcterms:modified>
</cp:coreProperties>
</file>